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Library Metric 3\_New Metric 3 Files\FINAL\Submitted (FINAL)\Colleges\Tampa\AS\"/>
    </mc:Choice>
  </mc:AlternateContent>
  <bookViews>
    <workbookView xWindow="0" yWindow="0" windowWidth="28800" windowHeight="12885"/>
  </bookViews>
  <sheets>
    <sheet name="Fall 2017 (SPE)" sheetId="1" r:id="rId1"/>
  </sheets>
  <externalReferences>
    <externalReference r:id="rId2"/>
  </externalReferences>
  <definedNames>
    <definedName name="_xlnm._FilterDatabase" localSheetId="0" hidden="1">'Fall 2017 (SPE)'!$A$7:$N$92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8" i="1" l="1"/>
  <c r="K91" i="1"/>
  <c r="G91" i="1"/>
  <c r="J91" i="1" s="1"/>
  <c r="K90" i="1"/>
  <c r="J90" i="1"/>
  <c r="K89" i="1"/>
  <c r="G89" i="1"/>
  <c r="J89" i="1" s="1"/>
  <c r="K88" i="1"/>
  <c r="J88" i="1"/>
  <c r="K87" i="1"/>
  <c r="G87" i="1"/>
  <c r="J87" i="1" s="1"/>
  <c r="K86" i="1"/>
  <c r="J86" i="1"/>
  <c r="K85" i="1"/>
  <c r="G85" i="1"/>
  <c r="J85" i="1" s="1"/>
  <c r="K84" i="1"/>
  <c r="G84" i="1"/>
  <c r="J84" i="1" s="1"/>
  <c r="K83" i="1"/>
  <c r="J83" i="1"/>
  <c r="K82" i="1"/>
  <c r="G82" i="1"/>
  <c r="J82" i="1" s="1"/>
  <c r="K81" i="1"/>
  <c r="G81" i="1"/>
  <c r="J81" i="1" s="1"/>
  <c r="K80" i="1"/>
  <c r="G80" i="1"/>
  <c r="J80" i="1" s="1"/>
  <c r="K79" i="1"/>
  <c r="G79" i="1"/>
  <c r="J79" i="1" s="1"/>
  <c r="K78" i="1"/>
  <c r="G78" i="1"/>
  <c r="J78" i="1" s="1"/>
  <c r="K77" i="1"/>
  <c r="G77" i="1"/>
  <c r="J77" i="1" s="1"/>
  <c r="K76" i="1"/>
  <c r="G76" i="1"/>
  <c r="J76" i="1" s="1"/>
  <c r="K75" i="1"/>
  <c r="G75" i="1"/>
  <c r="J75" i="1" s="1"/>
  <c r="K74" i="1"/>
  <c r="J74" i="1"/>
  <c r="K73" i="1"/>
  <c r="G73" i="1"/>
  <c r="J73" i="1" s="1"/>
  <c r="K72" i="1"/>
  <c r="G72" i="1"/>
  <c r="J72" i="1" s="1"/>
  <c r="K71" i="1"/>
  <c r="G71" i="1"/>
  <c r="J71" i="1" s="1"/>
  <c r="K70" i="1"/>
  <c r="G70" i="1"/>
  <c r="J70" i="1" s="1"/>
  <c r="K69" i="1"/>
  <c r="G69" i="1"/>
  <c r="J69" i="1" s="1"/>
  <c r="K68" i="1"/>
  <c r="G68" i="1"/>
  <c r="J68" i="1" s="1"/>
  <c r="K67" i="1"/>
  <c r="G67" i="1"/>
  <c r="J67" i="1" s="1"/>
  <c r="K66" i="1"/>
  <c r="G66" i="1"/>
  <c r="J66" i="1" s="1"/>
  <c r="K65" i="1"/>
  <c r="J65" i="1"/>
  <c r="K64" i="1"/>
  <c r="G64" i="1"/>
  <c r="J64" i="1" s="1"/>
  <c r="K63" i="1"/>
  <c r="G63" i="1"/>
  <c r="J63" i="1" s="1"/>
  <c r="K62" i="1"/>
  <c r="G62" i="1"/>
  <c r="J62" i="1" s="1"/>
  <c r="K61" i="1"/>
  <c r="G61" i="1"/>
  <c r="J61" i="1" s="1"/>
  <c r="K60" i="1"/>
  <c r="J60" i="1"/>
  <c r="K59" i="1"/>
  <c r="G59" i="1"/>
  <c r="J59" i="1" s="1"/>
  <c r="K58" i="1"/>
  <c r="G58" i="1"/>
  <c r="J58" i="1" s="1"/>
  <c r="K57" i="1"/>
  <c r="G57" i="1"/>
  <c r="J57" i="1" s="1"/>
  <c r="K56" i="1"/>
  <c r="G56" i="1"/>
  <c r="J56" i="1" s="1"/>
  <c r="K55" i="1"/>
  <c r="G55" i="1"/>
  <c r="J55" i="1" s="1"/>
  <c r="K54" i="1"/>
  <c r="G54" i="1"/>
  <c r="J54" i="1" s="1"/>
  <c r="K53" i="1"/>
  <c r="G53" i="1"/>
  <c r="J53" i="1" s="1"/>
  <c r="K52" i="1"/>
  <c r="G52" i="1"/>
  <c r="J52" i="1" s="1"/>
  <c r="K51" i="1"/>
  <c r="G51" i="1"/>
  <c r="J51" i="1" s="1"/>
  <c r="K50" i="1"/>
  <c r="G50" i="1"/>
  <c r="J50" i="1" s="1"/>
  <c r="K49" i="1"/>
  <c r="G49" i="1"/>
  <c r="J49" i="1" s="1"/>
  <c r="K48" i="1"/>
  <c r="G48" i="1"/>
  <c r="J48" i="1" s="1"/>
  <c r="K47" i="1"/>
  <c r="G47" i="1"/>
  <c r="J47" i="1" s="1"/>
  <c r="K46" i="1"/>
  <c r="G46" i="1"/>
  <c r="J46" i="1" s="1"/>
  <c r="K45" i="1"/>
  <c r="G45" i="1"/>
  <c r="J45" i="1" s="1"/>
  <c r="K44" i="1"/>
  <c r="G44" i="1"/>
  <c r="J44" i="1" s="1"/>
  <c r="K43" i="1"/>
  <c r="G43" i="1"/>
  <c r="J43" i="1" s="1"/>
  <c r="K42" i="1"/>
  <c r="G42" i="1"/>
  <c r="J42" i="1" s="1"/>
  <c r="K41" i="1"/>
  <c r="G41" i="1"/>
  <c r="J41" i="1" s="1"/>
  <c r="K40" i="1"/>
  <c r="G40" i="1"/>
  <c r="J40" i="1" s="1"/>
  <c r="K39" i="1"/>
  <c r="G39" i="1"/>
  <c r="J39" i="1" s="1"/>
  <c r="K38" i="1"/>
  <c r="G38" i="1"/>
  <c r="J38" i="1" s="1"/>
  <c r="K37" i="1"/>
  <c r="G37" i="1"/>
  <c r="J37" i="1" s="1"/>
  <c r="K36" i="1"/>
  <c r="G36" i="1"/>
  <c r="J36" i="1" s="1"/>
  <c r="K35" i="1"/>
  <c r="G35" i="1"/>
  <c r="J35" i="1" s="1"/>
  <c r="K34" i="1"/>
  <c r="G34" i="1"/>
  <c r="J34" i="1" s="1"/>
  <c r="K33" i="1"/>
  <c r="G33" i="1"/>
  <c r="J33" i="1" s="1"/>
  <c r="K32" i="1"/>
  <c r="G32" i="1"/>
  <c r="J32" i="1" s="1"/>
  <c r="K31" i="1"/>
  <c r="G31" i="1"/>
  <c r="J31" i="1" s="1"/>
  <c r="K30" i="1"/>
  <c r="G30" i="1"/>
  <c r="J30" i="1" s="1"/>
  <c r="K29" i="1"/>
  <c r="G29" i="1"/>
  <c r="J29" i="1" s="1"/>
  <c r="K28" i="1"/>
  <c r="G28" i="1"/>
  <c r="J28" i="1" s="1"/>
  <c r="K27" i="1"/>
  <c r="J27" i="1"/>
  <c r="K26" i="1"/>
  <c r="G26" i="1"/>
  <c r="J26" i="1" s="1"/>
  <c r="K25" i="1"/>
  <c r="G25" i="1"/>
  <c r="J25" i="1" s="1"/>
  <c r="K24" i="1"/>
  <c r="G24" i="1"/>
  <c r="J24" i="1" s="1"/>
  <c r="K23" i="1"/>
  <c r="G23" i="1"/>
  <c r="J23" i="1" s="1"/>
  <c r="K22" i="1"/>
  <c r="G22" i="1"/>
  <c r="J22" i="1" s="1"/>
  <c r="K21" i="1"/>
  <c r="G21" i="1"/>
  <c r="J21" i="1" s="1"/>
  <c r="K20" i="1"/>
  <c r="G20" i="1"/>
  <c r="J20" i="1" s="1"/>
  <c r="K19" i="1"/>
  <c r="G19" i="1"/>
  <c r="J19" i="1" s="1"/>
  <c r="K18" i="1"/>
  <c r="G18" i="1"/>
  <c r="J18" i="1" s="1"/>
  <c r="K17" i="1"/>
  <c r="G17" i="1"/>
  <c r="J17" i="1" s="1"/>
  <c r="K16" i="1"/>
  <c r="J16" i="1"/>
  <c r="K15" i="1"/>
  <c r="G15" i="1"/>
  <c r="J15" i="1" s="1"/>
  <c r="K14" i="1"/>
  <c r="G14" i="1"/>
  <c r="J14" i="1" s="1"/>
  <c r="K13" i="1"/>
  <c r="G13" i="1"/>
  <c r="J13" i="1" s="1"/>
  <c r="K12" i="1"/>
  <c r="G12" i="1"/>
  <c r="J12" i="1" s="1"/>
  <c r="K11" i="1"/>
  <c r="G11" i="1"/>
  <c r="J11" i="1" s="1"/>
  <c r="K10" i="1"/>
  <c r="G10" i="1"/>
  <c r="J10" i="1" s="1"/>
  <c r="K9" i="1"/>
  <c r="G9" i="1"/>
  <c r="J9" i="1" s="1"/>
  <c r="K8" i="1"/>
  <c r="G8" i="1"/>
  <c r="J8" i="1" s="1"/>
  <c r="J92" i="1" l="1"/>
  <c r="K92" i="1"/>
  <c r="K94" i="1" l="1"/>
  <c r="C99" i="1" s="1"/>
  <c r="C100" i="1" s="1"/>
  <c r="C103" i="1" s="1"/>
  <c r="C104" i="1" s="1"/>
</calcChain>
</file>

<file path=xl/sharedStrings.xml><?xml version="1.0" encoding="utf-8"?>
<sst xmlns="http://schemas.openxmlformats.org/spreadsheetml/2006/main" count="466" uniqueCount="157">
  <si>
    <r>
      <t xml:space="preserve">Metric 3 - Texbook Affordability  </t>
    </r>
    <r>
      <rPr>
        <sz val="10"/>
        <color theme="1"/>
        <rFont val="Calibri"/>
        <family val="2"/>
        <scheme val="minor"/>
      </rPr>
      <t>(TEMPLATE)</t>
    </r>
  </si>
  <si>
    <t>FALL 2017 DATA</t>
  </si>
  <si>
    <t>STEP 1</t>
  </si>
  <si>
    <r>
      <t>National Average per Sch 17-18 is $</t>
    </r>
    <r>
      <rPr>
        <b/>
        <sz val="13"/>
        <rFont val="Calibri"/>
        <family val="2"/>
        <scheme val="minor"/>
      </rPr>
      <t>41.67</t>
    </r>
    <r>
      <rPr>
        <sz val="13"/>
        <rFont val="Calibri"/>
        <family val="2"/>
        <scheme val="minor"/>
      </rPr>
      <t>. This amount reported by College Board did not change.</t>
    </r>
  </si>
  <si>
    <t>STEP 2</t>
  </si>
  <si>
    <t>STEP 3</t>
  </si>
  <si>
    <t>STEP 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</si>
  <si>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</si>
  <si>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</si>
  <si>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</si>
  <si>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</si>
  <si>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</si>
  <si>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</si>
  <si>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</si>
  <si>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</si>
  <si>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</si>
  <si>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</si>
  <si>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</si>
  <si>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AVG(C,D,E)*(1-F)</t>
  </si>
  <si>
    <t>G * I</t>
  </si>
  <si>
    <t>H * I</t>
  </si>
  <si>
    <t>Section</t>
  </si>
  <si>
    <t>Course</t>
  </si>
  <si>
    <t>Avg. New Price</t>
  </si>
  <si>
    <t>Avg. Used Price</t>
  </si>
  <si>
    <t>Avg. Rental Price</t>
  </si>
  <si>
    <t>% NO-COST: 
OER &amp; LIBRARY</t>
  </si>
  <si>
    <t>AVG Cost</t>
  </si>
  <si>
    <t>Course Credit</t>
  </si>
  <si>
    <t>Enrollment</t>
  </si>
  <si>
    <t>Total Cost</t>
  </si>
  <si>
    <t>Total Credits</t>
  </si>
  <si>
    <t>CAMPUS</t>
  </si>
  <si>
    <t>COLL</t>
  </si>
  <si>
    <t>DEPT</t>
  </si>
  <si>
    <t>Tampa</t>
  </si>
  <si>
    <t>AS</t>
  </si>
  <si>
    <t>80682</t>
  </si>
  <si>
    <t>COM3014</t>
  </si>
  <si>
    <t>SPE</t>
  </si>
  <si>
    <t>80683</t>
  </si>
  <si>
    <t>COM4030</t>
  </si>
  <si>
    <t>80684</t>
  </si>
  <si>
    <t>80685</t>
  </si>
  <si>
    <t>SPC3301</t>
  </si>
  <si>
    <t>80686</t>
  </si>
  <si>
    <t>80687</t>
  </si>
  <si>
    <t>80688</t>
  </si>
  <si>
    <t>80689</t>
  </si>
  <si>
    <t>SPC3710</t>
  </si>
  <si>
    <t>82217</t>
  </si>
  <si>
    <t>SPC3425</t>
  </si>
  <si>
    <t>82240</t>
  </si>
  <si>
    <t>82862</t>
  </si>
  <si>
    <t>82863</t>
  </si>
  <si>
    <t>83853</t>
  </si>
  <si>
    <t>84525</t>
  </si>
  <si>
    <t>SPC4714</t>
  </si>
  <si>
    <t>84560</t>
  </si>
  <si>
    <t>COM4022</t>
  </si>
  <si>
    <t>85340</t>
  </si>
  <si>
    <t>86000</t>
  </si>
  <si>
    <t>COM3051</t>
  </si>
  <si>
    <t>86005</t>
  </si>
  <si>
    <t>86571</t>
  </si>
  <si>
    <t>86572</t>
  </si>
  <si>
    <t>COM4931</t>
  </si>
  <si>
    <t>86573</t>
  </si>
  <si>
    <t>COM3120</t>
  </si>
  <si>
    <t>86577</t>
  </si>
  <si>
    <t>SPC2608</t>
  </si>
  <si>
    <t>86578</t>
  </si>
  <si>
    <t>86579</t>
  </si>
  <si>
    <t>86580</t>
  </si>
  <si>
    <t>86581</t>
  </si>
  <si>
    <t>86582</t>
  </si>
  <si>
    <t>86583</t>
  </si>
  <si>
    <t>86584</t>
  </si>
  <si>
    <t>86585</t>
  </si>
  <si>
    <t>86586</t>
  </si>
  <si>
    <t>86587</t>
  </si>
  <si>
    <t>86588</t>
  </si>
  <si>
    <t>86589</t>
  </si>
  <si>
    <t>86590</t>
  </si>
  <si>
    <t>86591</t>
  </si>
  <si>
    <t>86593</t>
  </si>
  <si>
    <t>86594</t>
  </si>
  <si>
    <t>86595</t>
  </si>
  <si>
    <t>86596</t>
  </si>
  <si>
    <t>86597</t>
  </si>
  <si>
    <t>86598</t>
  </si>
  <si>
    <t>86599</t>
  </si>
  <si>
    <t>86600</t>
  </si>
  <si>
    <t>86601</t>
  </si>
  <si>
    <t>86602</t>
  </si>
  <si>
    <t>86606</t>
  </si>
  <si>
    <t>86607</t>
  </si>
  <si>
    <t>86608</t>
  </si>
  <si>
    <t>86609</t>
  </si>
  <si>
    <t>86610</t>
  </si>
  <si>
    <t>87803</t>
  </si>
  <si>
    <t>COM4530</t>
  </si>
  <si>
    <t>88948</t>
  </si>
  <si>
    <t>ORI4019</t>
  </si>
  <si>
    <t>89935</t>
  </si>
  <si>
    <t>91587</t>
  </si>
  <si>
    <t>COM3122</t>
  </si>
  <si>
    <t>91588</t>
  </si>
  <si>
    <t>COM4710</t>
  </si>
  <si>
    <t>91589</t>
  </si>
  <si>
    <t>91677</t>
  </si>
  <si>
    <t>COM4021</t>
  </si>
  <si>
    <t>92616</t>
  </si>
  <si>
    <t>SPC4930</t>
  </si>
  <si>
    <t>92699</t>
  </si>
  <si>
    <t>92700</t>
  </si>
  <si>
    <t>93003</t>
  </si>
  <si>
    <t>ORI3004</t>
  </si>
  <si>
    <t>93006</t>
  </si>
  <si>
    <t>93007</t>
  </si>
  <si>
    <t>93008</t>
  </si>
  <si>
    <t>93009</t>
  </si>
  <si>
    <t>93034</t>
  </si>
  <si>
    <t>COM4958</t>
  </si>
  <si>
    <t>93239</t>
  </si>
  <si>
    <t>SPC3544</t>
  </si>
  <si>
    <t>93240</t>
  </si>
  <si>
    <t>93241</t>
  </si>
  <si>
    <t>93242</t>
  </si>
  <si>
    <t>93390</t>
  </si>
  <si>
    <t>COM2000</t>
  </si>
  <si>
    <t>93821</t>
  </si>
  <si>
    <t>SPC3602</t>
  </si>
  <si>
    <t>93822</t>
  </si>
  <si>
    <t>93932</t>
  </si>
  <si>
    <t>93961</t>
  </si>
  <si>
    <t>94021</t>
  </si>
  <si>
    <t>94022</t>
  </si>
  <si>
    <t>95489</t>
  </si>
  <si>
    <t>ORI4460</t>
  </si>
  <si>
    <t>95563</t>
  </si>
  <si>
    <t>95565</t>
  </si>
  <si>
    <t>95568</t>
  </si>
  <si>
    <t>95944</t>
  </si>
  <si>
    <t>SPC3212</t>
  </si>
  <si>
    <t>96118</t>
  </si>
  <si>
    <t>Totals:</t>
  </si>
  <si>
    <t>Average Cost per Sch:</t>
  </si>
  <si>
    <t>STEP 5</t>
  </si>
  <si>
    <t>Method to relate to National Average:</t>
  </si>
  <si>
    <t>Actual Average Costs:</t>
  </si>
  <si>
    <t>Fall 16</t>
  </si>
  <si>
    <t>Fall 17</t>
  </si>
  <si>
    <t>% Difference</t>
  </si>
  <si>
    <t>National Average per Sch 17-18</t>
  </si>
  <si>
    <t>Institutional % Difference 
Applied to the National Average</t>
  </si>
  <si>
    <t>FINAL INSTITUTIONAL COST PER SCH FOR PBF#3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</si>
</sst>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3"/>
      <color theme="1"/>
      <name val="Calibri"/>
      <family val="2"/>
      <scheme val="minor"/>
    </font>
    <font>
      <b/>
      <sz val="13"/>
      <color rgb="FFFA7D00"/>
      <name val="Calibri"/>
      <family val="2"/>
      <scheme val="minor"/>
    </font>
    <font>
      <sz val="13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2" fillId="0" borderId="0"/>
  </cellStyleXfs>
  <cellXfs count="63">
    <xf numFmtId="0" fontId="0" fillId="0" borderId="0" xfId="0"/>
    <xf numFmtId="0" fontId="8" fillId="4" borderId="2" xfId="0" applyFont="1" applyFill="1" applyBorder="1" applyAlignment="1">
      <alignment horizontal="center" vertic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8" fillId="6" borderId="5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4" fillId="5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3" fillId="10" borderId="11" xfId="5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11" borderId="7" xfId="0" applyFill="1" applyBorder="1" applyAlignment="1">
      <alignment horizontal="left"/>
    </xf>
    <xf numFmtId="0" fontId="0" fillId="11" borderId="12" xfId="0" applyFill="1" applyBorder="1"/>
    <xf numFmtId="164" fontId="0" fillId="0" borderId="9" xfId="0" applyNumberFormat="1" applyBorder="1"/>
    <xf numFmtId="164" fontId="0" fillId="0" borderId="13" xfId="0" applyNumberFormat="1" applyBorder="1"/>
    <xf numFmtId="164" fontId="0" fillId="0" borderId="12" xfId="0" applyNumberFormat="1" applyBorder="1"/>
    <xf numFmtId="9" fontId="0" fillId="0" borderId="14" xfId="2" applyFont="1" applyBorder="1"/>
    <xf numFmtId="165" fontId="0" fillId="12" borderId="9" xfId="1" applyNumberFormat="1" applyFont="1" applyFill="1" applyBorder="1"/>
    <xf numFmtId="0" fontId="0" fillId="0" borderId="7" xfId="1" applyNumberFormat="1" applyFont="1" applyBorder="1"/>
    <xf numFmtId="0" fontId="0" fillId="0" borderId="8" xfId="1" applyNumberFormat="1" applyFont="1" applyBorder="1"/>
    <xf numFmtId="165" fontId="0" fillId="12" borderId="7" xfId="1" applyNumberFormat="1" applyFont="1" applyFill="1" applyBorder="1"/>
    <xf numFmtId="0" fontId="13" fillId="0" borderId="15" xfId="5" applyFont="1" applyFill="1" applyBorder="1" applyAlignment="1">
      <alignment wrapText="1"/>
    </xf>
    <xf numFmtId="9" fontId="0" fillId="0" borderId="9" xfId="2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65" fontId="0" fillId="0" borderId="0" xfId="1" applyNumberFormat="1" applyFont="1"/>
    <xf numFmtId="165" fontId="0" fillId="0" borderId="8" xfId="1" applyNumberFormat="1" applyFont="1" applyBorder="1"/>
    <xf numFmtId="43" fontId="4" fillId="12" borderId="9" xfId="1" applyFont="1" applyFill="1" applyBorder="1"/>
    <xf numFmtId="165" fontId="4" fillId="12" borderId="7" xfId="1" applyNumberFormat="1" applyFont="1" applyFill="1" applyBorder="1"/>
    <xf numFmtId="0" fontId="0" fillId="0" borderId="7" xfId="0" applyBorder="1"/>
    <xf numFmtId="43" fontId="4" fillId="13" borderId="7" xfId="1" applyNumberFormat="1" applyFont="1" applyFill="1" applyBorder="1"/>
    <xf numFmtId="0" fontId="0" fillId="0" borderId="0" xfId="0" applyBorder="1"/>
    <xf numFmtId="0" fontId="4" fillId="0" borderId="0" xfId="0" applyFont="1" applyAlignment="1">
      <alignment horizontal="left"/>
    </xf>
    <xf numFmtId="0" fontId="14" fillId="0" borderId="7" xfId="0" applyFont="1" applyBorder="1"/>
    <xf numFmtId="2" fontId="14" fillId="0" borderId="7" xfId="0" applyNumberFormat="1" applyFont="1" applyBorder="1"/>
    <xf numFmtId="166" fontId="15" fillId="3" borderId="7" xfId="4" applyNumberFormat="1" applyFont="1" applyBorder="1"/>
    <xf numFmtId="0" fontId="14" fillId="0" borderId="0" xfId="0" applyFont="1"/>
    <xf numFmtId="0" fontId="0" fillId="0" borderId="0" xfId="0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2" fontId="15" fillId="3" borderId="16" xfId="4" applyNumberFormat="1" applyFont="1" applyBorder="1" applyAlignment="1">
      <alignment vertical="center"/>
    </xf>
    <xf numFmtId="0" fontId="17" fillId="5" borderId="8" xfId="0" applyFont="1" applyFill="1" applyBorder="1" applyAlignment="1">
      <alignment vertical="center" wrapText="1"/>
    </xf>
    <xf numFmtId="2" fontId="18" fillId="5" borderId="5" xfId="3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6">
    <cellStyle name="Calculation" xfId="4" builtinId="22"/>
    <cellStyle name="Comma" xfId="1" builtinId="3"/>
    <cellStyle name="Good" xfId="3" builtinId="26"/>
    <cellStyle name="Normal" xfId="0" builtinId="0"/>
    <cellStyle name="Normal_Fall 2017 (for matching)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brary%20Metric%203/_New%20Metric%203%20Files/FINAL/Submitted%20(FINAL)/DRS_Template_PBF3_Textbooks__2018-08-15%20(USF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 2017 (St.Pete)"/>
      <sheetName val="Fall 2017 (Sarasota)"/>
      <sheetName val="Fall 2017 (TAMPA)"/>
      <sheetName val="Fall 2017 (SORTING)"/>
      <sheetName val="Fall 2017 (for matching)"/>
      <sheetName val="Fall 2016"/>
      <sheetName val="Fall 2017"/>
    </sheetNames>
    <sheetDataSet>
      <sheetData sheetId="0"/>
      <sheetData sheetId="1"/>
      <sheetData sheetId="2"/>
      <sheetData sheetId="3"/>
      <sheetData sheetId="4"/>
      <sheetData sheetId="5">
        <row r="3966">
          <cell r="C3966">
            <v>33.773314294429532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zoomScale="70" zoomScaleNormal="70" workbookViewId="0">
      <selection activeCell="E30" sqref="E30"/>
    </sheetView>
  </sheetViews>
  <sheetFormatPr defaultRowHeight="15" x14ac:dyDescent="0.25"/>
  <cols>
    <col min="1" max="1" width="13.7109375" style="32" customWidth="1"/>
    <col min="2" max="2" width="31" customWidth="1"/>
    <col min="3" max="3" width="17.7109375" customWidth="1"/>
    <col min="4" max="4" width="18.140625" customWidth="1"/>
    <col min="5" max="6" width="17.7109375" customWidth="1"/>
    <col min="7" max="7" width="17.42578125" customWidth="1"/>
    <col min="8" max="9" width="16.140625" customWidth="1"/>
    <col min="10" max="10" width="19.140625" bestFit="1" customWidth="1"/>
    <col min="11" max="11" width="16.140625" customWidth="1"/>
  </cols>
  <sheetData>
    <row r="1" spans="1:14" ht="2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4" ht="21" customHeight="1" thickBot="1" x14ac:dyDescent="0.3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4" ht="21.75" thickBot="1" x14ac:dyDescent="0.4">
      <c r="A3" s="1" t="s">
        <v>2</v>
      </c>
      <c r="B3" s="2" t="s">
        <v>3</v>
      </c>
      <c r="C3" s="3"/>
      <c r="D3" s="3"/>
      <c r="E3" s="3"/>
      <c r="F3" s="3"/>
      <c r="G3" s="3"/>
      <c r="H3" s="3"/>
      <c r="I3" s="3"/>
      <c r="J3" s="3"/>
      <c r="K3" s="3"/>
    </row>
    <row r="4" spans="1:14" ht="21.6" customHeight="1" thickBot="1" x14ac:dyDescent="0.3">
      <c r="A4" s="54" t="s">
        <v>4</v>
      </c>
      <c r="B4" s="55"/>
      <c r="C4" s="55"/>
      <c r="D4" s="55"/>
      <c r="E4" s="55"/>
      <c r="F4" s="55"/>
      <c r="G4" s="4" t="s">
        <v>5</v>
      </c>
      <c r="H4" s="56" t="s">
        <v>6</v>
      </c>
      <c r="I4" s="57"/>
      <c r="J4" s="57"/>
      <c r="K4" s="58"/>
    </row>
    <row r="5" spans="1:14" x14ac:dyDescent="0.2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</row>
    <row r="6" spans="1:14" s="6" customFormat="1" x14ac:dyDescent="0.25">
      <c r="G6" s="6" t="s">
        <v>18</v>
      </c>
      <c r="J6" s="6" t="s">
        <v>19</v>
      </c>
      <c r="K6" s="6" t="s">
        <v>20</v>
      </c>
    </row>
    <row r="7" spans="1:14" s="18" customFormat="1" ht="30" x14ac:dyDescent="0.25">
      <c r="A7" s="7" t="s">
        <v>21</v>
      </c>
      <c r="B7" s="8" t="s">
        <v>22</v>
      </c>
      <c r="C7" s="9" t="s">
        <v>23</v>
      </c>
      <c r="D7" s="10" t="s">
        <v>24</v>
      </c>
      <c r="E7" s="11" t="s">
        <v>25</v>
      </c>
      <c r="F7" s="12" t="s">
        <v>26</v>
      </c>
      <c r="G7" s="13" t="s">
        <v>27</v>
      </c>
      <c r="H7" s="14" t="s">
        <v>28</v>
      </c>
      <c r="I7" s="15" t="s">
        <v>29</v>
      </c>
      <c r="J7" s="16" t="s">
        <v>30</v>
      </c>
      <c r="K7" s="14" t="s">
        <v>31</v>
      </c>
      <c r="L7" s="17" t="s">
        <v>32</v>
      </c>
      <c r="M7" s="17" t="s">
        <v>33</v>
      </c>
      <c r="N7" s="17" t="s">
        <v>34</v>
      </c>
    </row>
    <row r="8" spans="1:14" x14ac:dyDescent="0.25">
      <c r="A8" s="19" t="s">
        <v>37</v>
      </c>
      <c r="B8" s="20" t="s">
        <v>38</v>
      </c>
      <c r="C8" s="21">
        <v>109.47499999999999</v>
      </c>
      <c r="D8" s="22">
        <v>82.1</v>
      </c>
      <c r="E8" s="23">
        <v>115.5</v>
      </c>
      <c r="F8" s="24">
        <v>0</v>
      </c>
      <c r="G8" s="25">
        <f t="shared" ref="G8:G15" si="0">AVERAGE(C8:E8)*(1-F8)</f>
        <v>102.35833333333333</v>
      </c>
      <c r="H8" s="26">
        <v>3</v>
      </c>
      <c r="I8" s="27">
        <v>30</v>
      </c>
      <c r="J8" s="25">
        <f t="shared" ref="J8:J15" si="1">$I8*$G8</f>
        <v>3070.75</v>
      </c>
      <c r="K8" s="28">
        <f t="shared" ref="K8:K15" si="2">$I8*$H8</f>
        <v>90</v>
      </c>
      <c r="L8" s="29" t="s">
        <v>35</v>
      </c>
      <c r="M8" s="29" t="s">
        <v>36</v>
      </c>
      <c r="N8" s="29" t="s">
        <v>39</v>
      </c>
    </row>
    <row r="9" spans="1:14" x14ac:dyDescent="0.25">
      <c r="A9" s="19" t="s">
        <v>40</v>
      </c>
      <c r="B9" s="20" t="s">
        <v>41</v>
      </c>
      <c r="C9" s="21">
        <v>95.474999999999994</v>
      </c>
      <c r="D9" s="22">
        <v>71.599999999999994</v>
      </c>
      <c r="E9" s="23">
        <v>61.475000000000001</v>
      </c>
      <c r="F9" s="24">
        <v>0</v>
      </c>
      <c r="G9" s="25">
        <f t="shared" si="0"/>
        <v>76.183333333333323</v>
      </c>
      <c r="H9" s="26">
        <v>3</v>
      </c>
      <c r="I9" s="27">
        <v>22</v>
      </c>
      <c r="J9" s="25">
        <f t="shared" si="1"/>
        <v>1676.0333333333331</v>
      </c>
      <c r="K9" s="28">
        <f t="shared" si="2"/>
        <v>66</v>
      </c>
      <c r="L9" s="29" t="s">
        <v>35</v>
      </c>
      <c r="M9" s="29" t="s">
        <v>36</v>
      </c>
      <c r="N9" s="29" t="s">
        <v>39</v>
      </c>
    </row>
    <row r="10" spans="1:14" x14ac:dyDescent="0.25">
      <c r="A10" s="19" t="s">
        <v>42</v>
      </c>
      <c r="B10" s="20" t="s">
        <v>41</v>
      </c>
      <c r="C10" s="21">
        <v>95.474999999999994</v>
      </c>
      <c r="D10" s="22">
        <v>71.599999999999994</v>
      </c>
      <c r="E10" s="23">
        <v>61.475000000000001</v>
      </c>
      <c r="F10" s="24">
        <v>0</v>
      </c>
      <c r="G10" s="25">
        <f t="shared" si="0"/>
        <v>76.183333333333323</v>
      </c>
      <c r="H10" s="26">
        <v>3</v>
      </c>
      <c r="I10" s="27">
        <v>22</v>
      </c>
      <c r="J10" s="25">
        <f t="shared" si="1"/>
        <v>1676.0333333333331</v>
      </c>
      <c r="K10" s="28">
        <f t="shared" si="2"/>
        <v>66</v>
      </c>
      <c r="L10" s="29" t="s">
        <v>35</v>
      </c>
      <c r="M10" s="29" t="s">
        <v>36</v>
      </c>
      <c r="N10" s="29" t="s">
        <v>39</v>
      </c>
    </row>
    <row r="11" spans="1:14" x14ac:dyDescent="0.25">
      <c r="A11" s="19" t="s">
        <v>43</v>
      </c>
      <c r="B11" s="20" t="s">
        <v>44</v>
      </c>
      <c r="C11" s="21">
        <v>85.95</v>
      </c>
      <c r="D11" s="22">
        <v>64.45</v>
      </c>
      <c r="E11" s="23">
        <v>55.875</v>
      </c>
      <c r="F11" s="24">
        <v>0</v>
      </c>
      <c r="G11" s="25">
        <f t="shared" si="0"/>
        <v>68.75833333333334</v>
      </c>
      <c r="H11" s="26">
        <v>3</v>
      </c>
      <c r="I11" s="27">
        <v>29</v>
      </c>
      <c r="J11" s="25">
        <f t="shared" si="1"/>
        <v>1993.9916666666668</v>
      </c>
      <c r="K11" s="28">
        <f t="shared" si="2"/>
        <v>87</v>
      </c>
      <c r="L11" s="29" t="s">
        <v>35</v>
      </c>
      <c r="M11" s="29" t="s">
        <v>36</v>
      </c>
      <c r="N11" s="29" t="s">
        <v>39</v>
      </c>
    </row>
    <row r="12" spans="1:14" x14ac:dyDescent="0.25">
      <c r="A12" s="19" t="s">
        <v>45</v>
      </c>
      <c r="B12" s="20" t="s">
        <v>44</v>
      </c>
      <c r="C12" s="21">
        <v>85.95</v>
      </c>
      <c r="D12" s="22">
        <v>64.45</v>
      </c>
      <c r="E12" s="23">
        <v>55.875</v>
      </c>
      <c r="F12" s="24">
        <v>0</v>
      </c>
      <c r="G12" s="25">
        <f t="shared" si="0"/>
        <v>68.75833333333334</v>
      </c>
      <c r="H12" s="26">
        <v>3</v>
      </c>
      <c r="I12" s="27">
        <v>19</v>
      </c>
      <c r="J12" s="25">
        <f t="shared" si="1"/>
        <v>1306.4083333333335</v>
      </c>
      <c r="K12" s="28">
        <f t="shared" si="2"/>
        <v>57</v>
      </c>
      <c r="L12" s="29" t="s">
        <v>35</v>
      </c>
      <c r="M12" s="29" t="s">
        <v>36</v>
      </c>
      <c r="N12" s="29" t="s">
        <v>39</v>
      </c>
    </row>
    <row r="13" spans="1:14" x14ac:dyDescent="0.25">
      <c r="A13" s="19" t="s">
        <v>46</v>
      </c>
      <c r="B13" s="20" t="s">
        <v>44</v>
      </c>
      <c r="C13" s="21">
        <v>85.95</v>
      </c>
      <c r="D13" s="22">
        <v>64.45</v>
      </c>
      <c r="E13" s="23">
        <v>55.875</v>
      </c>
      <c r="F13" s="24">
        <v>0</v>
      </c>
      <c r="G13" s="25">
        <f t="shared" si="0"/>
        <v>68.75833333333334</v>
      </c>
      <c r="H13" s="26">
        <v>3</v>
      </c>
      <c r="I13" s="27">
        <v>29</v>
      </c>
      <c r="J13" s="25">
        <f t="shared" si="1"/>
        <v>1993.9916666666668</v>
      </c>
      <c r="K13" s="28">
        <f t="shared" si="2"/>
        <v>87</v>
      </c>
      <c r="L13" s="29" t="s">
        <v>35</v>
      </c>
      <c r="M13" s="29" t="s">
        <v>36</v>
      </c>
      <c r="N13" s="29" t="s">
        <v>39</v>
      </c>
    </row>
    <row r="14" spans="1:14" x14ac:dyDescent="0.25">
      <c r="A14" s="19" t="s">
        <v>47</v>
      </c>
      <c r="B14" s="20" t="s">
        <v>44</v>
      </c>
      <c r="C14" s="21">
        <v>85.95</v>
      </c>
      <c r="D14" s="22">
        <v>64.45</v>
      </c>
      <c r="E14" s="23">
        <v>55.875</v>
      </c>
      <c r="F14" s="30">
        <v>0</v>
      </c>
      <c r="G14" s="25">
        <f t="shared" si="0"/>
        <v>68.75833333333334</v>
      </c>
      <c r="H14" s="26">
        <v>3</v>
      </c>
      <c r="I14" s="27">
        <v>24</v>
      </c>
      <c r="J14" s="25">
        <f t="shared" si="1"/>
        <v>1650.2000000000003</v>
      </c>
      <c r="K14" s="28">
        <f t="shared" si="2"/>
        <v>72</v>
      </c>
      <c r="L14" s="29" t="s">
        <v>35</v>
      </c>
      <c r="M14" s="29" t="s">
        <v>36</v>
      </c>
      <c r="N14" s="29" t="s">
        <v>39</v>
      </c>
    </row>
    <row r="15" spans="1:14" x14ac:dyDescent="0.25">
      <c r="A15" s="19" t="s">
        <v>48</v>
      </c>
      <c r="B15" s="20" t="s">
        <v>49</v>
      </c>
      <c r="C15" s="21">
        <v>67.099999999999994</v>
      </c>
      <c r="D15" s="22">
        <v>50.325000000000003</v>
      </c>
      <c r="E15" s="23">
        <v>38.587499999999999</v>
      </c>
      <c r="F15" s="30">
        <v>0</v>
      </c>
      <c r="G15" s="25">
        <f t="shared" si="0"/>
        <v>52.004166666666663</v>
      </c>
      <c r="H15" s="26">
        <v>3</v>
      </c>
      <c r="I15" s="27">
        <v>100</v>
      </c>
      <c r="J15" s="25">
        <f t="shared" si="1"/>
        <v>5200.4166666666661</v>
      </c>
      <c r="K15" s="28">
        <f t="shared" si="2"/>
        <v>300</v>
      </c>
      <c r="L15" s="29" t="s">
        <v>35</v>
      </c>
      <c r="M15" s="29" t="s">
        <v>36</v>
      </c>
      <c r="N15" s="29" t="s">
        <v>39</v>
      </c>
    </row>
    <row r="16" spans="1:14" x14ac:dyDescent="0.25">
      <c r="A16" s="19" t="s">
        <v>50</v>
      </c>
      <c r="B16" s="20" t="s">
        <v>51</v>
      </c>
      <c r="C16" s="21"/>
      <c r="D16" s="22"/>
      <c r="E16" s="23"/>
      <c r="F16" s="24">
        <v>1</v>
      </c>
      <c r="G16" s="25">
        <v>0</v>
      </c>
      <c r="H16" s="26">
        <v>3</v>
      </c>
      <c r="I16" s="27">
        <v>30</v>
      </c>
      <c r="J16" s="25">
        <f t="shared" ref="J16:J17" si="3">$I16*$G16</f>
        <v>0</v>
      </c>
      <c r="K16" s="28">
        <f t="shared" ref="K16:K17" si="4">$I16*$H16</f>
        <v>90</v>
      </c>
      <c r="L16" s="29" t="s">
        <v>35</v>
      </c>
      <c r="M16" s="29" t="s">
        <v>36</v>
      </c>
      <c r="N16" s="29" t="s">
        <v>39</v>
      </c>
    </row>
    <row r="17" spans="1:14" x14ac:dyDescent="0.25">
      <c r="A17" s="19" t="s">
        <v>52</v>
      </c>
      <c r="B17" s="20" t="s">
        <v>41</v>
      </c>
      <c r="C17" s="21">
        <v>175</v>
      </c>
      <c r="D17" s="22">
        <v>131.25</v>
      </c>
      <c r="E17" s="23">
        <v>113.77500000000001</v>
      </c>
      <c r="F17" s="30">
        <v>0</v>
      </c>
      <c r="G17" s="25">
        <f t="shared" ref="G17" si="5">AVERAGE(C17:E17)*(1-F17)</f>
        <v>140.00833333333333</v>
      </c>
      <c r="H17" s="26">
        <v>3</v>
      </c>
      <c r="I17" s="27">
        <v>22</v>
      </c>
      <c r="J17" s="25">
        <f t="shared" si="3"/>
        <v>3080.1833333333334</v>
      </c>
      <c r="K17" s="28">
        <f t="shared" si="4"/>
        <v>66</v>
      </c>
      <c r="L17" s="29" t="s">
        <v>35</v>
      </c>
      <c r="M17" s="29" t="s">
        <v>36</v>
      </c>
      <c r="N17" s="29" t="s">
        <v>39</v>
      </c>
    </row>
    <row r="18" spans="1:14" x14ac:dyDescent="0.25">
      <c r="A18" s="19" t="s">
        <v>53</v>
      </c>
      <c r="B18" s="20" t="s">
        <v>38</v>
      </c>
      <c r="C18" s="21">
        <v>109.47499999999999</v>
      </c>
      <c r="D18" s="22">
        <v>82.1</v>
      </c>
      <c r="E18" s="23">
        <v>115.5</v>
      </c>
      <c r="F18" s="24">
        <v>0</v>
      </c>
      <c r="G18" s="25">
        <f t="shared" ref="G18:G19" si="6">AVERAGE(C18:E18)*(1-F18)</f>
        <v>102.35833333333333</v>
      </c>
      <c r="H18" s="26">
        <v>3</v>
      </c>
      <c r="I18" s="27">
        <v>30</v>
      </c>
      <c r="J18" s="25">
        <f t="shared" ref="J18:J19" si="7">$I18*$G18</f>
        <v>3070.75</v>
      </c>
      <c r="K18" s="28">
        <f t="shared" ref="K18:K19" si="8">$I18*$H18</f>
        <v>90</v>
      </c>
      <c r="L18" s="29" t="s">
        <v>35</v>
      </c>
      <c r="M18" s="29" t="s">
        <v>36</v>
      </c>
      <c r="N18" s="29" t="s">
        <v>39</v>
      </c>
    </row>
    <row r="19" spans="1:14" x14ac:dyDescent="0.25">
      <c r="A19" s="19" t="s">
        <v>54</v>
      </c>
      <c r="B19" s="20" t="s">
        <v>44</v>
      </c>
      <c r="C19" s="21">
        <v>85.95</v>
      </c>
      <c r="D19" s="22">
        <v>64.45</v>
      </c>
      <c r="E19" s="23">
        <v>55.875</v>
      </c>
      <c r="F19" s="24">
        <v>0</v>
      </c>
      <c r="G19" s="25">
        <f t="shared" si="6"/>
        <v>68.75833333333334</v>
      </c>
      <c r="H19" s="26">
        <v>3</v>
      </c>
      <c r="I19" s="27">
        <v>30</v>
      </c>
      <c r="J19" s="25">
        <f t="shared" si="7"/>
        <v>2062.75</v>
      </c>
      <c r="K19" s="28">
        <f t="shared" si="8"/>
        <v>90</v>
      </c>
      <c r="L19" s="29" t="s">
        <v>35</v>
      </c>
      <c r="M19" s="29" t="s">
        <v>36</v>
      </c>
      <c r="N19" s="29" t="s">
        <v>39</v>
      </c>
    </row>
    <row r="20" spans="1:14" x14ac:dyDescent="0.25">
      <c r="A20" s="19" t="s">
        <v>55</v>
      </c>
      <c r="B20" s="20" t="s">
        <v>41</v>
      </c>
      <c r="C20" s="21">
        <v>175</v>
      </c>
      <c r="D20" s="22">
        <v>131.25</v>
      </c>
      <c r="E20" s="23">
        <v>113.77500000000001</v>
      </c>
      <c r="F20" s="24">
        <v>0</v>
      </c>
      <c r="G20" s="25">
        <f t="shared" ref="G20" si="9">AVERAGE(C20:E20)*(1-F20)</f>
        <v>140.00833333333333</v>
      </c>
      <c r="H20" s="26">
        <v>3</v>
      </c>
      <c r="I20" s="27">
        <v>22</v>
      </c>
      <c r="J20" s="25">
        <f t="shared" ref="J20" si="10">$I20*$G20</f>
        <v>3080.1833333333334</v>
      </c>
      <c r="K20" s="28">
        <f t="shared" ref="K20" si="11">$I20*$H20</f>
        <v>66</v>
      </c>
      <c r="L20" s="29" t="s">
        <v>35</v>
      </c>
      <c r="M20" s="29" t="s">
        <v>36</v>
      </c>
      <c r="N20" s="29" t="s">
        <v>39</v>
      </c>
    </row>
    <row r="21" spans="1:14" x14ac:dyDescent="0.25">
      <c r="A21" s="19" t="s">
        <v>56</v>
      </c>
      <c r="B21" s="20" t="s">
        <v>57</v>
      </c>
      <c r="C21" s="21">
        <v>17.25</v>
      </c>
      <c r="D21" s="22">
        <v>12.95</v>
      </c>
      <c r="E21" s="23">
        <v>11.262499999999999</v>
      </c>
      <c r="F21" s="24">
        <v>0</v>
      </c>
      <c r="G21" s="25">
        <f t="shared" ref="G21:G23" si="12">AVERAGE(C21:E21)*(1-F21)</f>
        <v>13.820833333333333</v>
      </c>
      <c r="H21" s="26">
        <v>3</v>
      </c>
      <c r="I21" s="27">
        <v>25</v>
      </c>
      <c r="J21" s="25">
        <f t="shared" ref="J21:J23" si="13">$I21*$G21</f>
        <v>345.52083333333331</v>
      </c>
      <c r="K21" s="28">
        <f t="shared" ref="K21:K23" si="14">$I21*$H21</f>
        <v>75</v>
      </c>
      <c r="L21" s="29" t="s">
        <v>35</v>
      </c>
      <c r="M21" s="29" t="s">
        <v>36</v>
      </c>
      <c r="N21" s="29" t="s">
        <v>39</v>
      </c>
    </row>
    <row r="22" spans="1:14" x14ac:dyDescent="0.25">
      <c r="A22" s="19" t="s">
        <v>58</v>
      </c>
      <c r="B22" s="20" t="s">
        <v>59</v>
      </c>
      <c r="C22" s="21">
        <v>82.95</v>
      </c>
      <c r="D22" s="22">
        <v>62.2</v>
      </c>
      <c r="E22" s="23">
        <v>47.7</v>
      </c>
      <c r="F22" s="24">
        <v>0</v>
      </c>
      <c r="G22" s="25">
        <f t="shared" si="12"/>
        <v>64.283333333333346</v>
      </c>
      <c r="H22" s="26">
        <v>3</v>
      </c>
      <c r="I22" s="27">
        <v>29</v>
      </c>
      <c r="J22" s="25">
        <f t="shared" si="13"/>
        <v>1864.2166666666669</v>
      </c>
      <c r="K22" s="28">
        <f t="shared" si="14"/>
        <v>87</v>
      </c>
      <c r="L22" s="29" t="s">
        <v>35</v>
      </c>
      <c r="M22" s="29" t="s">
        <v>36</v>
      </c>
      <c r="N22" s="29" t="s">
        <v>39</v>
      </c>
    </row>
    <row r="23" spans="1:14" x14ac:dyDescent="0.25">
      <c r="A23" s="19" t="s">
        <v>60</v>
      </c>
      <c r="B23" s="20" t="s">
        <v>38</v>
      </c>
      <c r="C23" s="21">
        <v>175</v>
      </c>
      <c r="D23" s="22">
        <v>131.25</v>
      </c>
      <c r="E23" s="23">
        <v>115.5</v>
      </c>
      <c r="F23" s="24">
        <v>0</v>
      </c>
      <c r="G23" s="25">
        <f t="shared" si="12"/>
        <v>140.58333333333334</v>
      </c>
      <c r="H23" s="26">
        <v>3</v>
      </c>
      <c r="I23" s="27">
        <v>27</v>
      </c>
      <c r="J23" s="25">
        <f t="shared" si="13"/>
        <v>3795.7500000000005</v>
      </c>
      <c r="K23" s="28">
        <f t="shared" si="14"/>
        <v>81</v>
      </c>
      <c r="L23" s="29" t="s">
        <v>35</v>
      </c>
      <c r="M23" s="29" t="s">
        <v>36</v>
      </c>
      <c r="N23" s="29" t="s">
        <v>39</v>
      </c>
    </row>
    <row r="24" spans="1:14" x14ac:dyDescent="0.25">
      <c r="A24" s="19" t="s">
        <v>61</v>
      </c>
      <c r="B24" s="20" t="s">
        <v>62</v>
      </c>
      <c r="C24" s="21">
        <v>40</v>
      </c>
      <c r="D24" s="22">
        <v>30</v>
      </c>
      <c r="E24" s="23">
        <v>23</v>
      </c>
      <c r="F24" s="24">
        <v>0</v>
      </c>
      <c r="G24" s="25">
        <f t="shared" ref="G24:G25" si="15">AVERAGE(C24:E24)*(1-F24)</f>
        <v>31</v>
      </c>
      <c r="H24" s="26">
        <v>3</v>
      </c>
      <c r="I24" s="27">
        <v>25</v>
      </c>
      <c r="J24" s="25">
        <f t="shared" ref="J24:J25" si="16">$I24*$G24</f>
        <v>775</v>
      </c>
      <c r="K24" s="28">
        <f t="shared" ref="K24:K25" si="17">$I24*$H24</f>
        <v>75</v>
      </c>
      <c r="L24" s="29" t="s">
        <v>35</v>
      </c>
      <c r="M24" s="29" t="s">
        <v>36</v>
      </c>
      <c r="N24" s="29" t="s">
        <v>39</v>
      </c>
    </row>
    <row r="25" spans="1:14" x14ac:dyDescent="0.25">
      <c r="A25" s="19" t="s">
        <v>63</v>
      </c>
      <c r="B25" s="20" t="s">
        <v>62</v>
      </c>
      <c r="C25" s="21">
        <v>35.450000000000003</v>
      </c>
      <c r="D25" s="22">
        <v>26.574999999999999</v>
      </c>
      <c r="E25" s="23">
        <v>21.337499999999999</v>
      </c>
      <c r="F25" s="24">
        <v>0</v>
      </c>
      <c r="G25" s="25">
        <f t="shared" si="15"/>
        <v>27.787500000000005</v>
      </c>
      <c r="H25" s="26">
        <v>3</v>
      </c>
      <c r="I25" s="27">
        <v>20</v>
      </c>
      <c r="J25" s="25">
        <f t="shared" si="16"/>
        <v>555.75000000000011</v>
      </c>
      <c r="K25" s="28">
        <f t="shared" si="17"/>
        <v>60</v>
      </c>
      <c r="L25" s="29" t="s">
        <v>35</v>
      </c>
      <c r="M25" s="29" t="s">
        <v>36</v>
      </c>
      <c r="N25" s="29" t="s">
        <v>39</v>
      </c>
    </row>
    <row r="26" spans="1:14" x14ac:dyDescent="0.25">
      <c r="A26" s="19" t="s">
        <v>64</v>
      </c>
      <c r="B26" s="20" t="s">
        <v>44</v>
      </c>
      <c r="C26" s="21">
        <v>85.95</v>
      </c>
      <c r="D26" s="22">
        <v>64.45</v>
      </c>
      <c r="E26" s="23">
        <v>55.875</v>
      </c>
      <c r="F26" s="24">
        <v>0</v>
      </c>
      <c r="G26" s="25">
        <f t="shared" ref="G26:G37" si="18">AVERAGE(C26:E26)*(1-F26)</f>
        <v>68.75833333333334</v>
      </c>
      <c r="H26" s="26">
        <v>3</v>
      </c>
      <c r="I26" s="27">
        <v>30</v>
      </c>
      <c r="J26" s="25">
        <f t="shared" ref="J26:J40" si="19">$I26*$G26</f>
        <v>2062.75</v>
      </c>
      <c r="K26" s="28">
        <f t="shared" ref="K26:K40" si="20">$I26*$H26</f>
        <v>90</v>
      </c>
      <c r="L26" s="29" t="s">
        <v>35</v>
      </c>
      <c r="M26" s="29" t="s">
        <v>36</v>
      </c>
      <c r="N26" s="29" t="s">
        <v>39</v>
      </c>
    </row>
    <row r="27" spans="1:14" x14ac:dyDescent="0.25">
      <c r="A27" s="19" t="s">
        <v>65</v>
      </c>
      <c r="B27" s="20" t="s">
        <v>66</v>
      </c>
      <c r="C27" s="21"/>
      <c r="D27" s="22"/>
      <c r="E27" s="23"/>
      <c r="F27" s="24">
        <v>1</v>
      </c>
      <c r="G27" s="25">
        <v>0</v>
      </c>
      <c r="H27" s="26">
        <v>3</v>
      </c>
      <c r="I27" s="27">
        <v>26</v>
      </c>
      <c r="J27" s="25">
        <f t="shared" si="19"/>
        <v>0</v>
      </c>
      <c r="K27" s="28">
        <f t="shared" si="20"/>
        <v>78</v>
      </c>
      <c r="L27" s="29" t="s">
        <v>35</v>
      </c>
      <c r="M27" s="29" t="s">
        <v>36</v>
      </c>
      <c r="N27" s="29" t="s">
        <v>39</v>
      </c>
    </row>
    <row r="28" spans="1:14" x14ac:dyDescent="0.25">
      <c r="A28" s="19" t="s">
        <v>67</v>
      </c>
      <c r="B28" s="20" t="s">
        <v>68</v>
      </c>
      <c r="C28" s="21">
        <v>200</v>
      </c>
      <c r="D28" s="22">
        <v>150</v>
      </c>
      <c r="E28" s="23">
        <v>130</v>
      </c>
      <c r="F28" s="24">
        <v>0</v>
      </c>
      <c r="G28" s="25">
        <f t="shared" si="18"/>
        <v>160</v>
      </c>
      <c r="H28" s="26">
        <v>3</v>
      </c>
      <c r="I28" s="27">
        <v>94</v>
      </c>
      <c r="J28" s="25">
        <f t="shared" si="19"/>
        <v>15040</v>
      </c>
      <c r="K28" s="28">
        <f t="shared" si="20"/>
        <v>282</v>
      </c>
      <c r="L28" s="29" t="s">
        <v>35</v>
      </c>
      <c r="M28" s="29" t="s">
        <v>36</v>
      </c>
      <c r="N28" s="29" t="s">
        <v>39</v>
      </c>
    </row>
    <row r="29" spans="1:14" x14ac:dyDescent="0.25">
      <c r="A29" s="19" t="s">
        <v>69</v>
      </c>
      <c r="B29" s="20" t="s">
        <v>70</v>
      </c>
      <c r="C29" s="21">
        <v>170.22499999999999</v>
      </c>
      <c r="D29" s="22">
        <v>127.675</v>
      </c>
      <c r="E29" s="23">
        <v>119.72499999999999</v>
      </c>
      <c r="F29" s="24">
        <v>0</v>
      </c>
      <c r="G29" s="25">
        <f t="shared" si="18"/>
        <v>139.20833333333334</v>
      </c>
      <c r="H29" s="26">
        <v>3</v>
      </c>
      <c r="I29" s="27">
        <v>25</v>
      </c>
      <c r="J29" s="25">
        <f t="shared" si="19"/>
        <v>3480.2083333333335</v>
      </c>
      <c r="K29" s="28">
        <f t="shared" si="20"/>
        <v>75</v>
      </c>
      <c r="L29" s="29" t="s">
        <v>35</v>
      </c>
      <c r="M29" s="29" t="s">
        <v>36</v>
      </c>
      <c r="N29" s="29" t="s">
        <v>39</v>
      </c>
    </row>
    <row r="30" spans="1:14" x14ac:dyDescent="0.25">
      <c r="A30" s="19" t="s">
        <v>71</v>
      </c>
      <c r="B30" s="20" t="s">
        <v>70</v>
      </c>
      <c r="C30" s="21">
        <v>170.22499999999999</v>
      </c>
      <c r="D30" s="22">
        <v>127.675</v>
      </c>
      <c r="E30" s="23">
        <v>119.72499999999999</v>
      </c>
      <c r="F30" s="24">
        <v>0</v>
      </c>
      <c r="G30" s="25">
        <f t="shared" si="18"/>
        <v>139.20833333333334</v>
      </c>
      <c r="H30" s="26">
        <v>3</v>
      </c>
      <c r="I30" s="27">
        <v>25</v>
      </c>
      <c r="J30" s="25">
        <f t="shared" si="19"/>
        <v>3480.2083333333335</v>
      </c>
      <c r="K30" s="28">
        <f t="shared" si="20"/>
        <v>75</v>
      </c>
      <c r="L30" s="29" t="s">
        <v>35</v>
      </c>
      <c r="M30" s="29" t="s">
        <v>36</v>
      </c>
      <c r="N30" s="29" t="s">
        <v>39</v>
      </c>
    </row>
    <row r="31" spans="1:14" x14ac:dyDescent="0.25">
      <c r="A31" s="19" t="s">
        <v>72</v>
      </c>
      <c r="B31" s="20" t="s">
        <v>70</v>
      </c>
      <c r="C31" s="21">
        <v>170.22499999999999</v>
      </c>
      <c r="D31" s="22">
        <v>127.675</v>
      </c>
      <c r="E31" s="23">
        <v>119.72499999999999</v>
      </c>
      <c r="F31" s="24">
        <v>0</v>
      </c>
      <c r="G31" s="25">
        <f t="shared" si="18"/>
        <v>139.20833333333334</v>
      </c>
      <c r="H31" s="26">
        <v>3</v>
      </c>
      <c r="I31" s="27">
        <v>25</v>
      </c>
      <c r="J31" s="25">
        <f t="shared" si="19"/>
        <v>3480.2083333333335</v>
      </c>
      <c r="K31" s="28">
        <f t="shared" si="20"/>
        <v>75</v>
      </c>
      <c r="L31" s="29" t="s">
        <v>35</v>
      </c>
      <c r="M31" s="29" t="s">
        <v>36</v>
      </c>
      <c r="N31" s="29" t="s">
        <v>39</v>
      </c>
    </row>
    <row r="32" spans="1:14" x14ac:dyDescent="0.25">
      <c r="A32" s="19" t="s">
        <v>73</v>
      </c>
      <c r="B32" s="20" t="s">
        <v>70</v>
      </c>
      <c r="C32" s="21">
        <v>170.22499999999999</v>
      </c>
      <c r="D32" s="22">
        <v>127.675</v>
      </c>
      <c r="E32" s="23">
        <v>119.72499999999999</v>
      </c>
      <c r="F32" s="24">
        <v>0</v>
      </c>
      <c r="G32" s="25">
        <f t="shared" si="18"/>
        <v>139.20833333333334</v>
      </c>
      <c r="H32" s="26">
        <v>3</v>
      </c>
      <c r="I32" s="27">
        <v>25</v>
      </c>
      <c r="J32" s="25">
        <f t="shared" si="19"/>
        <v>3480.2083333333335</v>
      </c>
      <c r="K32" s="28">
        <f t="shared" si="20"/>
        <v>75</v>
      </c>
      <c r="L32" s="29" t="s">
        <v>35</v>
      </c>
      <c r="M32" s="29" t="s">
        <v>36</v>
      </c>
      <c r="N32" s="29" t="s">
        <v>39</v>
      </c>
    </row>
    <row r="33" spans="1:14" x14ac:dyDescent="0.25">
      <c r="A33" s="19" t="s">
        <v>74</v>
      </c>
      <c r="B33" s="20" t="s">
        <v>70</v>
      </c>
      <c r="C33" s="21">
        <v>170.22499999999999</v>
      </c>
      <c r="D33" s="22">
        <v>127.675</v>
      </c>
      <c r="E33" s="23">
        <v>119.72499999999999</v>
      </c>
      <c r="F33" s="24">
        <v>0</v>
      </c>
      <c r="G33" s="25">
        <f t="shared" si="18"/>
        <v>139.20833333333334</v>
      </c>
      <c r="H33" s="26">
        <v>3</v>
      </c>
      <c r="I33" s="27">
        <v>25</v>
      </c>
      <c r="J33" s="25">
        <f t="shared" si="19"/>
        <v>3480.2083333333335</v>
      </c>
      <c r="K33" s="28">
        <f t="shared" si="20"/>
        <v>75</v>
      </c>
      <c r="L33" s="29" t="s">
        <v>35</v>
      </c>
      <c r="M33" s="29" t="s">
        <v>36</v>
      </c>
      <c r="N33" s="29" t="s">
        <v>39</v>
      </c>
    </row>
    <row r="34" spans="1:14" x14ac:dyDescent="0.25">
      <c r="A34" s="19" t="s">
        <v>75</v>
      </c>
      <c r="B34" s="20" t="s">
        <v>70</v>
      </c>
      <c r="C34" s="21">
        <v>170.22499999999999</v>
      </c>
      <c r="D34" s="22">
        <v>127.675</v>
      </c>
      <c r="E34" s="23">
        <v>119.72499999999999</v>
      </c>
      <c r="F34" s="24">
        <v>0</v>
      </c>
      <c r="G34" s="25">
        <f t="shared" si="18"/>
        <v>139.20833333333334</v>
      </c>
      <c r="H34" s="26">
        <v>3</v>
      </c>
      <c r="I34" s="27">
        <v>25</v>
      </c>
      <c r="J34" s="25">
        <f t="shared" si="19"/>
        <v>3480.2083333333335</v>
      </c>
      <c r="K34" s="28">
        <f t="shared" si="20"/>
        <v>75</v>
      </c>
      <c r="L34" s="29" t="s">
        <v>35</v>
      </c>
      <c r="M34" s="29" t="s">
        <v>36</v>
      </c>
      <c r="N34" s="29" t="s">
        <v>39</v>
      </c>
    </row>
    <row r="35" spans="1:14" x14ac:dyDescent="0.25">
      <c r="A35" s="19" t="s">
        <v>76</v>
      </c>
      <c r="B35" s="20" t="s">
        <v>70</v>
      </c>
      <c r="C35" s="21">
        <v>170.22499999999999</v>
      </c>
      <c r="D35" s="22">
        <v>127.675</v>
      </c>
      <c r="E35" s="23">
        <v>119.72499999999999</v>
      </c>
      <c r="F35" s="24">
        <v>0</v>
      </c>
      <c r="G35" s="25">
        <f t="shared" si="18"/>
        <v>139.20833333333334</v>
      </c>
      <c r="H35" s="26">
        <v>3</v>
      </c>
      <c r="I35" s="27">
        <v>25</v>
      </c>
      <c r="J35" s="25">
        <f t="shared" si="19"/>
        <v>3480.2083333333335</v>
      </c>
      <c r="K35" s="28">
        <f t="shared" si="20"/>
        <v>75</v>
      </c>
      <c r="L35" s="29" t="s">
        <v>35</v>
      </c>
      <c r="M35" s="29" t="s">
        <v>36</v>
      </c>
      <c r="N35" s="29" t="s">
        <v>39</v>
      </c>
    </row>
    <row r="36" spans="1:14" x14ac:dyDescent="0.25">
      <c r="A36" s="19" t="s">
        <v>77</v>
      </c>
      <c r="B36" s="20" t="s">
        <v>70</v>
      </c>
      <c r="C36" s="21">
        <v>170.22499999999999</v>
      </c>
      <c r="D36" s="22">
        <v>127.675</v>
      </c>
      <c r="E36" s="23">
        <v>119.72499999999999</v>
      </c>
      <c r="F36" s="24">
        <v>0</v>
      </c>
      <c r="G36" s="25">
        <f t="shared" si="18"/>
        <v>139.20833333333334</v>
      </c>
      <c r="H36" s="26">
        <v>3</v>
      </c>
      <c r="I36" s="27">
        <v>25</v>
      </c>
      <c r="J36" s="25">
        <f t="shared" si="19"/>
        <v>3480.2083333333335</v>
      </c>
      <c r="K36" s="28">
        <f t="shared" si="20"/>
        <v>75</v>
      </c>
      <c r="L36" s="29" t="s">
        <v>35</v>
      </c>
      <c r="M36" s="29" t="s">
        <v>36</v>
      </c>
      <c r="N36" s="29" t="s">
        <v>39</v>
      </c>
    </row>
    <row r="37" spans="1:14" x14ac:dyDescent="0.25">
      <c r="A37" s="19" t="s">
        <v>78</v>
      </c>
      <c r="B37" s="20" t="s">
        <v>70</v>
      </c>
      <c r="C37" s="21">
        <v>170.22499999999999</v>
      </c>
      <c r="D37" s="22">
        <v>127.675</v>
      </c>
      <c r="E37" s="23">
        <v>119.72499999999999</v>
      </c>
      <c r="F37" s="24">
        <v>0</v>
      </c>
      <c r="G37" s="25">
        <f t="shared" si="18"/>
        <v>139.20833333333334</v>
      </c>
      <c r="H37" s="26">
        <v>3</v>
      </c>
      <c r="I37" s="27">
        <v>25</v>
      </c>
      <c r="J37" s="25">
        <f t="shared" si="19"/>
        <v>3480.2083333333335</v>
      </c>
      <c r="K37" s="28">
        <f t="shared" si="20"/>
        <v>75</v>
      </c>
      <c r="L37" s="29" t="s">
        <v>35</v>
      </c>
      <c r="M37" s="29" t="s">
        <v>36</v>
      </c>
      <c r="N37" s="29" t="s">
        <v>39</v>
      </c>
    </row>
    <row r="38" spans="1:14" x14ac:dyDescent="0.25">
      <c r="A38" s="19" t="s">
        <v>79</v>
      </c>
      <c r="B38" s="20" t="s">
        <v>70</v>
      </c>
      <c r="C38" s="21">
        <v>170.22499999999999</v>
      </c>
      <c r="D38" s="22">
        <v>127.675</v>
      </c>
      <c r="E38" s="23">
        <v>119.72499999999999</v>
      </c>
      <c r="F38" s="24">
        <v>0</v>
      </c>
      <c r="G38" s="25">
        <f t="shared" ref="G38:G58" si="21">AVERAGE(C38:E38)*(1-F38)</f>
        <v>139.20833333333334</v>
      </c>
      <c r="H38" s="26">
        <v>3</v>
      </c>
      <c r="I38" s="27">
        <v>25</v>
      </c>
      <c r="J38" s="25">
        <f t="shared" si="19"/>
        <v>3480.2083333333335</v>
      </c>
      <c r="K38" s="28">
        <f t="shared" si="20"/>
        <v>75</v>
      </c>
      <c r="L38" s="29" t="s">
        <v>35</v>
      </c>
      <c r="M38" s="29" t="s">
        <v>36</v>
      </c>
      <c r="N38" s="29" t="s">
        <v>39</v>
      </c>
    </row>
    <row r="39" spans="1:14" x14ac:dyDescent="0.25">
      <c r="A39" s="19" t="s">
        <v>80</v>
      </c>
      <c r="B39" s="20" t="s">
        <v>70</v>
      </c>
      <c r="C39" s="21">
        <v>170.22499999999999</v>
      </c>
      <c r="D39" s="22">
        <v>127.675</v>
      </c>
      <c r="E39" s="23">
        <v>119.72499999999999</v>
      </c>
      <c r="F39" s="24">
        <v>0</v>
      </c>
      <c r="G39" s="25">
        <f t="shared" si="21"/>
        <v>139.20833333333334</v>
      </c>
      <c r="H39" s="26">
        <v>3</v>
      </c>
      <c r="I39" s="27">
        <v>25</v>
      </c>
      <c r="J39" s="25">
        <f t="shared" si="19"/>
        <v>3480.2083333333335</v>
      </c>
      <c r="K39" s="28">
        <f t="shared" si="20"/>
        <v>75</v>
      </c>
      <c r="L39" s="29" t="s">
        <v>35</v>
      </c>
      <c r="M39" s="29" t="s">
        <v>36</v>
      </c>
      <c r="N39" s="29" t="s">
        <v>39</v>
      </c>
    </row>
    <row r="40" spans="1:14" x14ac:dyDescent="0.25">
      <c r="A40" s="19" t="s">
        <v>81</v>
      </c>
      <c r="B40" s="20" t="s">
        <v>70</v>
      </c>
      <c r="C40" s="21">
        <v>170.22499999999999</v>
      </c>
      <c r="D40" s="22">
        <v>127.675</v>
      </c>
      <c r="E40" s="23">
        <v>119.72499999999999</v>
      </c>
      <c r="F40" s="24">
        <v>0</v>
      </c>
      <c r="G40" s="25">
        <f t="shared" si="21"/>
        <v>139.20833333333334</v>
      </c>
      <c r="H40" s="26">
        <v>3</v>
      </c>
      <c r="I40" s="27">
        <v>25</v>
      </c>
      <c r="J40" s="25">
        <f t="shared" si="19"/>
        <v>3480.2083333333335</v>
      </c>
      <c r="K40" s="28">
        <f t="shared" si="20"/>
        <v>75</v>
      </c>
      <c r="L40" s="29" t="s">
        <v>35</v>
      </c>
      <c r="M40" s="29" t="s">
        <v>36</v>
      </c>
      <c r="N40" s="29" t="s">
        <v>39</v>
      </c>
    </row>
    <row r="41" spans="1:14" x14ac:dyDescent="0.25">
      <c r="A41" s="19" t="s">
        <v>82</v>
      </c>
      <c r="B41" s="20" t="s">
        <v>70</v>
      </c>
      <c r="C41" s="21">
        <v>170.22499999999999</v>
      </c>
      <c r="D41" s="22">
        <v>127.675</v>
      </c>
      <c r="E41" s="23">
        <v>119.72499999999999</v>
      </c>
      <c r="F41" s="24">
        <v>0</v>
      </c>
      <c r="G41" s="25">
        <f t="shared" si="21"/>
        <v>139.20833333333334</v>
      </c>
      <c r="H41" s="26">
        <v>3</v>
      </c>
      <c r="I41" s="27">
        <v>25</v>
      </c>
      <c r="J41" s="25">
        <f t="shared" ref="J41:J58" si="22">$I41*$G41</f>
        <v>3480.2083333333335</v>
      </c>
      <c r="K41" s="28">
        <f t="shared" ref="K41:K58" si="23">$I41*$H41</f>
        <v>75</v>
      </c>
      <c r="L41" s="29" t="s">
        <v>35</v>
      </c>
      <c r="M41" s="29" t="s">
        <v>36</v>
      </c>
      <c r="N41" s="29" t="s">
        <v>39</v>
      </c>
    </row>
    <row r="42" spans="1:14" x14ac:dyDescent="0.25">
      <c r="A42" s="19" t="s">
        <v>83</v>
      </c>
      <c r="B42" s="20" t="s">
        <v>70</v>
      </c>
      <c r="C42" s="21">
        <v>170.22499999999999</v>
      </c>
      <c r="D42" s="22">
        <v>127.675</v>
      </c>
      <c r="E42" s="23">
        <v>119.72499999999999</v>
      </c>
      <c r="F42" s="24">
        <v>0</v>
      </c>
      <c r="G42" s="25">
        <f t="shared" si="21"/>
        <v>139.20833333333334</v>
      </c>
      <c r="H42" s="26">
        <v>3</v>
      </c>
      <c r="I42" s="27">
        <v>25</v>
      </c>
      <c r="J42" s="25">
        <f t="shared" si="22"/>
        <v>3480.2083333333335</v>
      </c>
      <c r="K42" s="28">
        <f t="shared" si="23"/>
        <v>75</v>
      </c>
      <c r="L42" s="29" t="s">
        <v>35</v>
      </c>
      <c r="M42" s="29" t="s">
        <v>36</v>
      </c>
      <c r="N42" s="29" t="s">
        <v>39</v>
      </c>
    </row>
    <row r="43" spans="1:14" x14ac:dyDescent="0.25">
      <c r="A43" s="19" t="s">
        <v>84</v>
      </c>
      <c r="B43" s="20" t="s">
        <v>70</v>
      </c>
      <c r="C43" s="21">
        <v>170.22499999999999</v>
      </c>
      <c r="D43" s="22">
        <v>127.675</v>
      </c>
      <c r="E43" s="23">
        <v>119.72499999999999</v>
      </c>
      <c r="F43" s="24">
        <v>0</v>
      </c>
      <c r="G43" s="25">
        <f t="shared" si="21"/>
        <v>139.20833333333334</v>
      </c>
      <c r="H43" s="26">
        <v>3</v>
      </c>
      <c r="I43" s="27">
        <v>24</v>
      </c>
      <c r="J43" s="25">
        <f t="shared" si="22"/>
        <v>3341</v>
      </c>
      <c r="K43" s="28">
        <f t="shared" si="23"/>
        <v>72</v>
      </c>
      <c r="L43" s="29" t="s">
        <v>35</v>
      </c>
      <c r="M43" s="29" t="s">
        <v>36</v>
      </c>
      <c r="N43" s="29" t="s">
        <v>39</v>
      </c>
    </row>
    <row r="44" spans="1:14" x14ac:dyDescent="0.25">
      <c r="A44" s="19" t="s">
        <v>85</v>
      </c>
      <c r="B44" s="20" t="s">
        <v>70</v>
      </c>
      <c r="C44" s="21">
        <v>170.22499999999999</v>
      </c>
      <c r="D44" s="22">
        <v>127.675</v>
      </c>
      <c r="E44" s="23">
        <v>119.72499999999999</v>
      </c>
      <c r="F44" s="24">
        <v>0</v>
      </c>
      <c r="G44" s="25">
        <f t="shared" si="21"/>
        <v>139.20833333333334</v>
      </c>
      <c r="H44" s="26">
        <v>3</v>
      </c>
      <c r="I44" s="27">
        <v>25</v>
      </c>
      <c r="J44" s="25">
        <f t="shared" si="22"/>
        <v>3480.2083333333335</v>
      </c>
      <c r="K44" s="28">
        <f t="shared" si="23"/>
        <v>75</v>
      </c>
      <c r="L44" s="29" t="s">
        <v>35</v>
      </c>
      <c r="M44" s="29" t="s">
        <v>36</v>
      </c>
      <c r="N44" s="29" t="s">
        <v>39</v>
      </c>
    </row>
    <row r="45" spans="1:14" x14ac:dyDescent="0.25">
      <c r="A45" s="19" t="s">
        <v>86</v>
      </c>
      <c r="B45" s="20" t="s">
        <v>70</v>
      </c>
      <c r="C45" s="21">
        <v>170.22499999999999</v>
      </c>
      <c r="D45" s="22">
        <v>127.675</v>
      </c>
      <c r="E45" s="23">
        <v>119.72499999999999</v>
      </c>
      <c r="F45" s="24">
        <v>0</v>
      </c>
      <c r="G45" s="25">
        <f t="shared" si="21"/>
        <v>139.20833333333334</v>
      </c>
      <c r="H45" s="26">
        <v>3</v>
      </c>
      <c r="I45" s="27">
        <v>25</v>
      </c>
      <c r="J45" s="25">
        <f t="shared" si="22"/>
        <v>3480.2083333333335</v>
      </c>
      <c r="K45" s="28">
        <f t="shared" si="23"/>
        <v>75</v>
      </c>
      <c r="L45" s="29" t="s">
        <v>35</v>
      </c>
      <c r="M45" s="29" t="s">
        <v>36</v>
      </c>
      <c r="N45" s="29" t="s">
        <v>39</v>
      </c>
    </row>
    <row r="46" spans="1:14" x14ac:dyDescent="0.25">
      <c r="A46" s="19" t="s">
        <v>87</v>
      </c>
      <c r="B46" s="20" t="s">
        <v>70</v>
      </c>
      <c r="C46" s="21">
        <v>170.22499999999999</v>
      </c>
      <c r="D46" s="22">
        <v>127.675</v>
      </c>
      <c r="E46" s="23">
        <v>119.72499999999999</v>
      </c>
      <c r="F46" s="24">
        <v>0</v>
      </c>
      <c r="G46" s="25">
        <f t="shared" si="21"/>
        <v>139.20833333333334</v>
      </c>
      <c r="H46" s="26">
        <v>3</v>
      </c>
      <c r="I46" s="27">
        <v>25</v>
      </c>
      <c r="J46" s="25">
        <f t="shared" si="22"/>
        <v>3480.2083333333335</v>
      </c>
      <c r="K46" s="28">
        <f t="shared" si="23"/>
        <v>75</v>
      </c>
      <c r="L46" s="29" t="s">
        <v>35</v>
      </c>
      <c r="M46" s="29" t="s">
        <v>36</v>
      </c>
      <c r="N46" s="29" t="s">
        <v>39</v>
      </c>
    </row>
    <row r="47" spans="1:14" x14ac:dyDescent="0.25">
      <c r="A47" s="19" t="s">
        <v>88</v>
      </c>
      <c r="B47" s="20" t="s">
        <v>70</v>
      </c>
      <c r="C47" s="21">
        <v>170.22499999999999</v>
      </c>
      <c r="D47" s="22">
        <v>127.675</v>
      </c>
      <c r="E47" s="23">
        <v>119.72499999999999</v>
      </c>
      <c r="F47" s="24">
        <v>0</v>
      </c>
      <c r="G47" s="25">
        <f t="shared" si="21"/>
        <v>139.20833333333334</v>
      </c>
      <c r="H47" s="26">
        <v>3</v>
      </c>
      <c r="I47" s="27">
        <v>25</v>
      </c>
      <c r="J47" s="25">
        <f t="shared" si="22"/>
        <v>3480.2083333333335</v>
      </c>
      <c r="K47" s="28">
        <f t="shared" si="23"/>
        <v>75</v>
      </c>
      <c r="L47" s="29" t="s">
        <v>35</v>
      </c>
      <c r="M47" s="29" t="s">
        <v>36</v>
      </c>
      <c r="N47" s="29" t="s">
        <v>39</v>
      </c>
    </row>
    <row r="48" spans="1:14" x14ac:dyDescent="0.25">
      <c r="A48" s="19" t="s">
        <v>89</v>
      </c>
      <c r="B48" s="20" t="s">
        <v>70</v>
      </c>
      <c r="C48" s="21">
        <v>170.22499999999999</v>
      </c>
      <c r="D48" s="22">
        <v>127.675</v>
      </c>
      <c r="E48" s="23">
        <v>119.72499999999999</v>
      </c>
      <c r="F48" s="24">
        <v>0</v>
      </c>
      <c r="G48" s="25">
        <f t="shared" si="21"/>
        <v>139.20833333333334</v>
      </c>
      <c r="H48" s="26">
        <v>3</v>
      </c>
      <c r="I48" s="27">
        <v>24</v>
      </c>
      <c r="J48" s="25">
        <f t="shared" si="22"/>
        <v>3341</v>
      </c>
      <c r="K48" s="28">
        <f t="shared" si="23"/>
        <v>72</v>
      </c>
      <c r="L48" s="29" t="s">
        <v>35</v>
      </c>
      <c r="M48" s="29" t="s">
        <v>36</v>
      </c>
      <c r="N48" s="29" t="s">
        <v>39</v>
      </c>
    </row>
    <row r="49" spans="1:14" x14ac:dyDescent="0.25">
      <c r="A49" s="19" t="s">
        <v>90</v>
      </c>
      <c r="B49" s="20" t="s">
        <v>70</v>
      </c>
      <c r="C49" s="21">
        <v>170.22499999999999</v>
      </c>
      <c r="D49" s="22">
        <v>127.675</v>
      </c>
      <c r="E49" s="23">
        <v>119.72499999999999</v>
      </c>
      <c r="F49" s="24">
        <v>0</v>
      </c>
      <c r="G49" s="25">
        <f t="shared" si="21"/>
        <v>139.20833333333334</v>
      </c>
      <c r="H49" s="26">
        <v>3</v>
      </c>
      <c r="I49" s="27">
        <v>25</v>
      </c>
      <c r="J49" s="25">
        <f t="shared" si="22"/>
        <v>3480.2083333333335</v>
      </c>
      <c r="K49" s="28">
        <f t="shared" si="23"/>
        <v>75</v>
      </c>
      <c r="L49" s="29" t="s">
        <v>35</v>
      </c>
      <c r="M49" s="29" t="s">
        <v>36</v>
      </c>
      <c r="N49" s="29" t="s">
        <v>39</v>
      </c>
    </row>
    <row r="50" spans="1:14" x14ac:dyDescent="0.25">
      <c r="A50" s="19" t="s">
        <v>91</v>
      </c>
      <c r="B50" s="20" t="s">
        <v>70</v>
      </c>
      <c r="C50" s="21">
        <v>66.224999999999994</v>
      </c>
      <c r="D50" s="22">
        <v>49.674999999999997</v>
      </c>
      <c r="E50" s="23"/>
      <c r="F50" s="30">
        <v>0</v>
      </c>
      <c r="G50" s="25">
        <f t="shared" si="21"/>
        <v>57.949999999999996</v>
      </c>
      <c r="H50" s="26">
        <v>3</v>
      </c>
      <c r="I50" s="27">
        <v>25</v>
      </c>
      <c r="J50" s="25">
        <f t="shared" si="22"/>
        <v>1448.75</v>
      </c>
      <c r="K50" s="28">
        <f t="shared" si="23"/>
        <v>75</v>
      </c>
      <c r="L50" s="29" t="s">
        <v>35</v>
      </c>
      <c r="M50" s="29" t="s">
        <v>36</v>
      </c>
      <c r="N50" s="29" t="s">
        <v>39</v>
      </c>
    </row>
    <row r="51" spans="1:14" x14ac:dyDescent="0.25">
      <c r="A51" s="19" t="s">
        <v>92</v>
      </c>
      <c r="B51" s="20" t="s">
        <v>70</v>
      </c>
      <c r="C51" s="21">
        <v>66.224999999999994</v>
      </c>
      <c r="D51" s="22">
        <v>49.674999999999997</v>
      </c>
      <c r="E51" s="23"/>
      <c r="F51" s="24">
        <v>0</v>
      </c>
      <c r="G51" s="25">
        <f t="shared" si="21"/>
        <v>57.949999999999996</v>
      </c>
      <c r="H51" s="26">
        <v>3</v>
      </c>
      <c r="I51" s="27">
        <v>25</v>
      </c>
      <c r="J51" s="25">
        <f t="shared" si="22"/>
        <v>1448.75</v>
      </c>
      <c r="K51" s="28">
        <f t="shared" si="23"/>
        <v>75</v>
      </c>
      <c r="L51" s="29" t="s">
        <v>35</v>
      </c>
      <c r="M51" s="29" t="s">
        <v>36</v>
      </c>
      <c r="N51" s="29" t="s">
        <v>39</v>
      </c>
    </row>
    <row r="52" spans="1:14" x14ac:dyDescent="0.25">
      <c r="A52" s="19" t="s">
        <v>93</v>
      </c>
      <c r="B52" s="20" t="s">
        <v>70</v>
      </c>
      <c r="C52" s="21">
        <v>170.22499999999999</v>
      </c>
      <c r="D52" s="22">
        <v>127.675</v>
      </c>
      <c r="E52" s="23">
        <v>119.72499999999999</v>
      </c>
      <c r="F52" s="24">
        <v>0</v>
      </c>
      <c r="G52" s="25">
        <f t="shared" si="21"/>
        <v>139.20833333333334</v>
      </c>
      <c r="H52" s="26">
        <v>3</v>
      </c>
      <c r="I52" s="27">
        <v>24</v>
      </c>
      <c r="J52" s="25">
        <f t="shared" si="22"/>
        <v>3341</v>
      </c>
      <c r="K52" s="28">
        <f t="shared" si="23"/>
        <v>72</v>
      </c>
      <c r="L52" s="29" t="s">
        <v>35</v>
      </c>
      <c r="M52" s="29" t="s">
        <v>36</v>
      </c>
      <c r="N52" s="29" t="s">
        <v>39</v>
      </c>
    </row>
    <row r="53" spans="1:14" x14ac:dyDescent="0.25">
      <c r="A53" s="19" t="s">
        <v>94</v>
      </c>
      <c r="B53" s="20" t="s">
        <v>70</v>
      </c>
      <c r="C53" s="21">
        <v>170.22499999999999</v>
      </c>
      <c r="D53" s="22">
        <v>127.675</v>
      </c>
      <c r="E53" s="23">
        <v>119.72499999999999</v>
      </c>
      <c r="F53" s="24">
        <v>0</v>
      </c>
      <c r="G53" s="25">
        <f t="shared" si="21"/>
        <v>139.20833333333334</v>
      </c>
      <c r="H53" s="26">
        <v>3</v>
      </c>
      <c r="I53" s="27">
        <v>25</v>
      </c>
      <c r="J53" s="25">
        <f t="shared" si="22"/>
        <v>3480.2083333333335</v>
      </c>
      <c r="K53" s="28">
        <f t="shared" si="23"/>
        <v>75</v>
      </c>
      <c r="L53" s="29" t="s">
        <v>35</v>
      </c>
      <c r="M53" s="29" t="s">
        <v>36</v>
      </c>
      <c r="N53" s="29" t="s">
        <v>39</v>
      </c>
    </row>
    <row r="54" spans="1:14" x14ac:dyDescent="0.25">
      <c r="A54" s="19" t="s">
        <v>95</v>
      </c>
      <c r="B54" s="20" t="s">
        <v>70</v>
      </c>
      <c r="C54" s="21">
        <v>170.22499999999999</v>
      </c>
      <c r="D54" s="22">
        <v>127.675</v>
      </c>
      <c r="E54" s="23">
        <v>119.72499999999999</v>
      </c>
      <c r="F54" s="24">
        <v>0</v>
      </c>
      <c r="G54" s="25">
        <f t="shared" si="21"/>
        <v>139.20833333333334</v>
      </c>
      <c r="H54" s="26">
        <v>3</v>
      </c>
      <c r="I54" s="27">
        <v>23</v>
      </c>
      <c r="J54" s="25">
        <f t="shared" si="22"/>
        <v>3201.791666666667</v>
      </c>
      <c r="K54" s="28">
        <f t="shared" si="23"/>
        <v>69</v>
      </c>
      <c r="L54" s="29" t="s">
        <v>35</v>
      </c>
      <c r="M54" s="29" t="s">
        <v>36</v>
      </c>
      <c r="N54" s="29" t="s">
        <v>39</v>
      </c>
    </row>
    <row r="55" spans="1:14" x14ac:dyDescent="0.25">
      <c r="A55" s="19" t="s">
        <v>96</v>
      </c>
      <c r="B55" s="20" t="s">
        <v>70</v>
      </c>
      <c r="C55" s="21">
        <v>170.22499999999999</v>
      </c>
      <c r="D55" s="22">
        <v>127.675</v>
      </c>
      <c r="E55" s="23">
        <v>119.72499999999999</v>
      </c>
      <c r="F55" s="24">
        <v>0</v>
      </c>
      <c r="G55" s="25">
        <f t="shared" si="21"/>
        <v>139.20833333333334</v>
      </c>
      <c r="H55" s="26">
        <v>3</v>
      </c>
      <c r="I55" s="27">
        <v>19</v>
      </c>
      <c r="J55" s="25">
        <f t="shared" si="22"/>
        <v>2644.9583333333335</v>
      </c>
      <c r="K55" s="28">
        <f t="shared" si="23"/>
        <v>57</v>
      </c>
      <c r="L55" s="29" t="s">
        <v>35</v>
      </c>
      <c r="M55" s="29" t="s">
        <v>36</v>
      </c>
      <c r="N55" s="29" t="s">
        <v>39</v>
      </c>
    </row>
    <row r="56" spans="1:14" x14ac:dyDescent="0.25">
      <c r="A56" s="19" t="s">
        <v>97</v>
      </c>
      <c r="B56" s="20" t="s">
        <v>70</v>
      </c>
      <c r="C56" s="21">
        <v>170.22499999999999</v>
      </c>
      <c r="D56" s="22">
        <v>127.675</v>
      </c>
      <c r="E56" s="23">
        <v>119.72499999999999</v>
      </c>
      <c r="F56" s="24">
        <v>0</v>
      </c>
      <c r="G56" s="25">
        <f t="shared" si="21"/>
        <v>139.20833333333334</v>
      </c>
      <c r="H56" s="26">
        <v>3</v>
      </c>
      <c r="I56" s="27">
        <v>25</v>
      </c>
      <c r="J56" s="25">
        <f t="shared" si="22"/>
        <v>3480.2083333333335</v>
      </c>
      <c r="K56" s="28">
        <f t="shared" si="23"/>
        <v>75</v>
      </c>
      <c r="L56" s="29" t="s">
        <v>35</v>
      </c>
      <c r="M56" s="29" t="s">
        <v>36</v>
      </c>
      <c r="N56" s="29" t="s">
        <v>39</v>
      </c>
    </row>
    <row r="57" spans="1:14" x14ac:dyDescent="0.25">
      <c r="A57" s="19" t="s">
        <v>98</v>
      </c>
      <c r="B57" s="20" t="s">
        <v>70</v>
      </c>
      <c r="C57" s="21">
        <v>170.22499999999999</v>
      </c>
      <c r="D57" s="22">
        <v>127.675</v>
      </c>
      <c r="E57" s="23">
        <v>119.72499999999999</v>
      </c>
      <c r="F57" s="24">
        <v>0</v>
      </c>
      <c r="G57" s="25">
        <f t="shared" si="21"/>
        <v>139.20833333333334</v>
      </c>
      <c r="H57" s="26">
        <v>3</v>
      </c>
      <c r="I57" s="27">
        <v>25</v>
      </c>
      <c r="J57" s="25">
        <f t="shared" si="22"/>
        <v>3480.2083333333335</v>
      </c>
      <c r="K57" s="28">
        <f t="shared" si="23"/>
        <v>75</v>
      </c>
      <c r="L57" s="29" t="s">
        <v>35</v>
      </c>
      <c r="M57" s="29" t="s">
        <v>36</v>
      </c>
      <c r="N57" s="29" t="s">
        <v>39</v>
      </c>
    </row>
    <row r="58" spans="1:14" x14ac:dyDescent="0.25">
      <c r="A58" s="19" t="s">
        <v>99</v>
      </c>
      <c r="B58" s="20" t="s">
        <v>70</v>
      </c>
      <c r="C58" s="21">
        <v>170.22499999999999</v>
      </c>
      <c r="D58" s="22">
        <v>127.675</v>
      </c>
      <c r="E58" s="23">
        <v>119.72499999999999</v>
      </c>
      <c r="F58" s="24">
        <v>0</v>
      </c>
      <c r="G58" s="25">
        <f t="shared" si="21"/>
        <v>139.20833333333334</v>
      </c>
      <c r="H58" s="26">
        <v>3</v>
      </c>
      <c r="I58" s="27">
        <v>25</v>
      </c>
      <c r="J58" s="25">
        <f t="shared" si="22"/>
        <v>3480.2083333333335</v>
      </c>
      <c r="K58" s="28">
        <f t="shared" si="23"/>
        <v>75</v>
      </c>
      <c r="L58" s="29" t="s">
        <v>35</v>
      </c>
      <c r="M58" s="29" t="s">
        <v>36</v>
      </c>
      <c r="N58" s="29" t="s">
        <v>39</v>
      </c>
    </row>
    <row r="59" spans="1:14" x14ac:dyDescent="0.25">
      <c r="A59" s="19" t="s">
        <v>100</v>
      </c>
      <c r="B59" s="20" t="s">
        <v>101</v>
      </c>
      <c r="C59" s="21">
        <v>153</v>
      </c>
      <c r="D59" s="22">
        <v>114.75</v>
      </c>
      <c r="E59" s="23">
        <v>87.974999999999994</v>
      </c>
      <c r="F59" s="24">
        <v>0</v>
      </c>
      <c r="G59" s="25">
        <f t="shared" ref="G59" si="24">AVERAGE(C59:E59)*(1-F59)</f>
        <v>118.575</v>
      </c>
      <c r="H59" s="26">
        <v>3</v>
      </c>
      <c r="I59" s="27">
        <v>48</v>
      </c>
      <c r="J59" s="25">
        <f t="shared" ref="J59" si="25">$I59*$G59</f>
        <v>5691.6</v>
      </c>
      <c r="K59" s="28">
        <f t="shared" ref="K59" si="26">$I59*$H59</f>
        <v>144</v>
      </c>
      <c r="L59" s="29" t="s">
        <v>35</v>
      </c>
      <c r="M59" s="29" t="s">
        <v>36</v>
      </c>
      <c r="N59" s="29" t="s">
        <v>39</v>
      </c>
    </row>
    <row r="60" spans="1:14" x14ac:dyDescent="0.25">
      <c r="A60" s="19" t="s">
        <v>102</v>
      </c>
      <c r="B60" s="20" t="s">
        <v>103</v>
      </c>
      <c r="C60" s="21"/>
      <c r="D60" s="22"/>
      <c r="E60" s="23"/>
      <c r="F60" s="24">
        <v>1</v>
      </c>
      <c r="G60" s="25">
        <v>0</v>
      </c>
      <c r="H60" s="26">
        <v>3</v>
      </c>
      <c r="I60" s="27">
        <v>24</v>
      </c>
      <c r="J60" s="25">
        <f t="shared" ref="J60" si="27">$I60*$G60</f>
        <v>0</v>
      </c>
      <c r="K60" s="28">
        <f t="shared" ref="K60" si="28">$I60*$H60</f>
        <v>72</v>
      </c>
      <c r="L60" s="29" t="s">
        <v>35</v>
      </c>
      <c r="M60" s="29" t="s">
        <v>36</v>
      </c>
      <c r="N60" s="29" t="s">
        <v>39</v>
      </c>
    </row>
    <row r="61" spans="1:14" x14ac:dyDescent="0.25">
      <c r="A61" s="19" t="s">
        <v>104</v>
      </c>
      <c r="B61" s="20" t="s">
        <v>70</v>
      </c>
      <c r="C61" s="21">
        <v>170.22499999999999</v>
      </c>
      <c r="D61" s="22">
        <v>127.675</v>
      </c>
      <c r="E61" s="23">
        <v>119.72499999999999</v>
      </c>
      <c r="F61" s="30">
        <v>0</v>
      </c>
      <c r="G61" s="25">
        <f t="shared" ref="G61" si="29">AVERAGE(C61:E61)*(1-F61)</f>
        <v>139.20833333333334</v>
      </c>
      <c r="H61" s="26">
        <v>3</v>
      </c>
      <c r="I61" s="27">
        <v>20</v>
      </c>
      <c r="J61" s="25">
        <f t="shared" ref="J61" si="30">$I61*$G61</f>
        <v>2784.166666666667</v>
      </c>
      <c r="K61" s="28">
        <f t="shared" ref="K61" si="31">$I61*$H61</f>
        <v>60</v>
      </c>
      <c r="L61" s="29" t="s">
        <v>35</v>
      </c>
      <c r="M61" s="29" t="s">
        <v>36</v>
      </c>
      <c r="N61" s="29" t="s">
        <v>39</v>
      </c>
    </row>
    <row r="62" spans="1:14" x14ac:dyDescent="0.25">
      <c r="A62" s="19" t="s">
        <v>105</v>
      </c>
      <c r="B62" s="20" t="s">
        <v>106</v>
      </c>
      <c r="C62" s="21">
        <v>117.3</v>
      </c>
      <c r="D62" s="22">
        <v>88</v>
      </c>
      <c r="E62" s="23">
        <v>88.55</v>
      </c>
      <c r="F62" s="24">
        <v>0</v>
      </c>
      <c r="G62" s="25">
        <f t="shared" ref="G62:G64" si="32">AVERAGE(C62:E62)*(1-F62)</f>
        <v>97.95</v>
      </c>
      <c r="H62" s="26">
        <v>3</v>
      </c>
      <c r="I62" s="27">
        <v>44</v>
      </c>
      <c r="J62" s="25">
        <f t="shared" ref="J62:J65" si="33">$I62*$G62</f>
        <v>4309.8</v>
      </c>
      <c r="K62" s="28">
        <f t="shared" ref="K62:K65" si="34">$I62*$H62</f>
        <v>132</v>
      </c>
      <c r="L62" s="29" t="s">
        <v>35</v>
      </c>
      <c r="M62" s="29" t="s">
        <v>36</v>
      </c>
      <c r="N62" s="29" t="s">
        <v>39</v>
      </c>
    </row>
    <row r="63" spans="1:14" x14ac:dyDescent="0.25">
      <c r="A63" s="19" t="s">
        <v>107</v>
      </c>
      <c r="B63" s="20" t="s">
        <v>108</v>
      </c>
      <c r="C63" s="21">
        <v>46.85</v>
      </c>
      <c r="D63" s="22">
        <v>35.125</v>
      </c>
      <c r="E63" s="23"/>
      <c r="F63" s="24">
        <v>0</v>
      </c>
      <c r="G63" s="25">
        <f t="shared" si="32"/>
        <v>40.987499999999997</v>
      </c>
      <c r="H63" s="26">
        <v>3</v>
      </c>
      <c r="I63" s="27">
        <v>22</v>
      </c>
      <c r="J63" s="25">
        <f t="shared" si="33"/>
        <v>901.72499999999991</v>
      </c>
      <c r="K63" s="28">
        <f t="shared" si="34"/>
        <v>66</v>
      </c>
      <c r="L63" s="29" t="s">
        <v>35</v>
      </c>
      <c r="M63" s="29" t="s">
        <v>36</v>
      </c>
      <c r="N63" s="29" t="s">
        <v>39</v>
      </c>
    </row>
    <row r="64" spans="1:14" x14ac:dyDescent="0.25">
      <c r="A64" s="19" t="s">
        <v>109</v>
      </c>
      <c r="B64" s="20" t="s">
        <v>108</v>
      </c>
      <c r="C64" s="21">
        <v>46.85</v>
      </c>
      <c r="D64" s="22">
        <v>35.125</v>
      </c>
      <c r="E64" s="23"/>
      <c r="F64" s="24">
        <v>0</v>
      </c>
      <c r="G64" s="25">
        <f t="shared" si="32"/>
        <v>40.987499999999997</v>
      </c>
      <c r="H64" s="26">
        <v>3</v>
      </c>
      <c r="I64" s="27">
        <v>24</v>
      </c>
      <c r="J64" s="25">
        <f t="shared" si="33"/>
        <v>983.69999999999993</v>
      </c>
      <c r="K64" s="28">
        <f t="shared" si="34"/>
        <v>72</v>
      </c>
      <c r="L64" s="29" t="s">
        <v>35</v>
      </c>
      <c r="M64" s="29" t="s">
        <v>36</v>
      </c>
      <c r="N64" s="29" t="s">
        <v>39</v>
      </c>
    </row>
    <row r="65" spans="1:14" x14ac:dyDescent="0.25">
      <c r="A65" s="19" t="s">
        <v>110</v>
      </c>
      <c r="B65" s="20" t="s">
        <v>111</v>
      </c>
      <c r="C65" s="21"/>
      <c r="D65" s="22"/>
      <c r="E65" s="23"/>
      <c r="F65" s="24">
        <v>1</v>
      </c>
      <c r="G65" s="25">
        <v>0</v>
      </c>
      <c r="H65" s="26">
        <v>3</v>
      </c>
      <c r="I65" s="27">
        <v>30</v>
      </c>
      <c r="J65" s="25">
        <f t="shared" si="33"/>
        <v>0</v>
      </c>
      <c r="K65" s="28">
        <f t="shared" si="34"/>
        <v>90</v>
      </c>
      <c r="L65" s="29" t="s">
        <v>35</v>
      </c>
      <c r="M65" s="29" t="s">
        <v>36</v>
      </c>
      <c r="N65" s="29" t="s">
        <v>39</v>
      </c>
    </row>
    <row r="66" spans="1:14" x14ac:dyDescent="0.25">
      <c r="A66" s="19" t="s">
        <v>112</v>
      </c>
      <c r="B66" s="20" t="s">
        <v>113</v>
      </c>
      <c r="C66" s="21">
        <v>44.95</v>
      </c>
      <c r="D66" s="22">
        <v>33.700000000000003</v>
      </c>
      <c r="E66" s="23"/>
      <c r="F66" s="24">
        <v>0</v>
      </c>
      <c r="G66" s="25">
        <f t="shared" ref="G66" si="35">AVERAGE(C66:E66)*(1-F66)</f>
        <v>39.325000000000003</v>
      </c>
      <c r="H66" s="26">
        <v>3</v>
      </c>
      <c r="I66" s="27">
        <v>19</v>
      </c>
      <c r="J66" s="25">
        <f t="shared" ref="J66:J68" si="36">$I66*$G66</f>
        <v>747.17500000000007</v>
      </c>
      <c r="K66" s="28">
        <f t="shared" ref="K66:K68" si="37">$I66*$H66</f>
        <v>57</v>
      </c>
      <c r="L66" s="29" t="s">
        <v>35</v>
      </c>
      <c r="M66" s="29" t="s">
        <v>36</v>
      </c>
      <c r="N66" s="29" t="s">
        <v>39</v>
      </c>
    </row>
    <row r="67" spans="1:14" x14ac:dyDescent="0.25">
      <c r="A67" s="19" t="s">
        <v>114</v>
      </c>
      <c r="B67" s="20" t="s">
        <v>70</v>
      </c>
      <c r="C67" s="21">
        <v>170.22499999999999</v>
      </c>
      <c r="D67" s="22">
        <v>127.675</v>
      </c>
      <c r="E67" s="23">
        <v>119.72499999999999</v>
      </c>
      <c r="F67" s="24">
        <v>0</v>
      </c>
      <c r="G67" s="25">
        <f t="shared" ref="G67:G68" si="38">AVERAGE(C67:E67)*(1-F67)</f>
        <v>139.20833333333334</v>
      </c>
      <c r="H67" s="26">
        <v>3</v>
      </c>
      <c r="I67" s="27">
        <v>25</v>
      </c>
      <c r="J67" s="25">
        <f t="shared" si="36"/>
        <v>3480.2083333333335</v>
      </c>
      <c r="K67" s="28">
        <f t="shared" si="37"/>
        <v>75</v>
      </c>
      <c r="L67" s="29" t="s">
        <v>35</v>
      </c>
      <c r="M67" s="29" t="s">
        <v>36</v>
      </c>
      <c r="N67" s="29" t="s">
        <v>39</v>
      </c>
    </row>
    <row r="68" spans="1:14" x14ac:dyDescent="0.25">
      <c r="A68" s="19" t="s">
        <v>115</v>
      </c>
      <c r="B68" s="20" t="s">
        <v>70</v>
      </c>
      <c r="C68" s="21">
        <v>170.22499999999999</v>
      </c>
      <c r="D68" s="22">
        <v>127.675</v>
      </c>
      <c r="E68" s="23">
        <v>119.72499999999999</v>
      </c>
      <c r="F68" s="24">
        <v>0</v>
      </c>
      <c r="G68" s="25">
        <f t="shared" si="38"/>
        <v>139.20833333333334</v>
      </c>
      <c r="H68" s="26">
        <v>3</v>
      </c>
      <c r="I68" s="27">
        <v>25</v>
      </c>
      <c r="J68" s="25">
        <f t="shared" si="36"/>
        <v>3480.2083333333335</v>
      </c>
      <c r="K68" s="28">
        <f t="shared" si="37"/>
        <v>75</v>
      </c>
      <c r="L68" s="29" t="s">
        <v>35</v>
      </c>
      <c r="M68" s="29" t="s">
        <v>36</v>
      </c>
      <c r="N68" s="29" t="s">
        <v>39</v>
      </c>
    </row>
    <row r="69" spans="1:14" x14ac:dyDescent="0.25">
      <c r="A69" s="19" t="s">
        <v>116</v>
      </c>
      <c r="B69" s="20" t="s">
        <v>117</v>
      </c>
      <c r="C69" s="21">
        <v>63.2</v>
      </c>
      <c r="D69" s="22">
        <v>47.4</v>
      </c>
      <c r="E69" s="23">
        <v>36.35</v>
      </c>
      <c r="F69" s="24">
        <v>0</v>
      </c>
      <c r="G69" s="25">
        <f t="shared" ref="G69:G78" si="39">AVERAGE(C69:E69)*(1-F69)</f>
        <v>48.983333333333327</v>
      </c>
      <c r="H69" s="26">
        <v>3</v>
      </c>
      <c r="I69" s="27">
        <v>22</v>
      </c>
      <c r="J69" s="25">
        <f t="shared" ref="J69:J74" si="40">$I69*$G69</f>
        <v>1077.6333333333332</v>
      </c>
      <c r="K69" s="28">
        <f t="shared" ref="K69:K74" si="41">$I69*$H69</f>
        <v>66</v>
      </c>
      <c r="L69" s="29" t="s">
        <v>35</v>
      </c>
      <c r="M69" s="29" t="s">
        <v>36</v>
      </c>
      <c r="N69" s="29" t="s">
        <v>39</v>
      </c>
    </row>
    <row r="70" spans="1:14" x14ac:dyDescent="0.25">
      <c r="A70" s="19" t="s">
        <v>118</v>
      </c>
      <c r="B70" s="20" t="s">
        <v>117</v>
      </c>
      <c r="C70" s="21">
        <v>63.2</v>
      </c>
      <c r="D70" s="22">
        <v>47.4</v>
      </c>
      <c r="E70" s="23">
        <v>36.35</v>
      </c>
      <c r="F70" s="24">
        <v>0</v>
      </c>
      <c r="G70" s="25">
        <f t="shared" si="39"/>
        <v>48.983333333333327</v>
      </c>
      <c r="H70" s="26">
        <v>3</v>
      </c>
      <c r="I70" s="27">
        <v>19</v>
      </c>
      <c r="J70" s="25">
        <f t="shared" si="40"/>
        <v>930.68333333333317</v>
      </c>
      <c r="K70" s="28">
        <f t="shared" si="41"/>
        <v>57</v>
      </c>
      <c r="L70" s="29" t="s">
        <v>35</v>
      </c>
      <c r="M70" s="29" t="s">
        <v>36</v>
      </c>
      <c r="N70" s="29" t="s">
        <v>39</v>
      </c>
    </row>
    <row r="71" spans="1:14" x14ac:dyDescent="0.25">
      <c r="A71" s="19" t="s">
        <v>119</v>
      </c>
      <c r="B71" s="20" t="s">
        <v>117</v>
      </c>
      <c r="C71" s="21">
        <v>63.2</v>
      </c>
      <c r="D71" s="22">
        <v>47.4</v>
      </c>
      <c r="E71" s="23">
        <v>36.35</v>
      </c>
      <c r="F71" s="24">
        <v>0</v>
      </c>
      <c r="G71" s="25">
        <f t="shared" si="39"/>
        <v>48.983333333333327</v>
      </c>
      <c r="H71" s="26">
        <v>3</v>
      </c>
      <c r="I71" s="27">
        <v>22</v>
      </c>
      <c r="J71" s="25">
        <f t="shared" si="40"/>
        <v>1077.6333333333332</v>
      </c>
      <c r="K71" s="28">
        <f t="shared" si="41"/>
        <v>66</v>
      </c>
      <c r="L71" s="29" t="s">
        <v>35</v>
      </c>
      <c r="M71" s="29" t="s">
        <v>36</v>
      </c>
      <c r="N71" s="29" t="s">
        <v>39</v>
      </c>
    </row>
    <row r="72" spans="1:14" x14ac:dyDescent="0.25">
      <c r="A72" s="19" t="s">
        <v>120</v>
      </c>
      <c r="B72" s="20" t="s">
        <v>117</v>
      </c>
      <c r="C72" s="21">
        <v>63.2</v>
      </c>
      <c r="D72" s="22">
        <v>47.4</v>
      </c>
      <c r="E72" s="23">
        <v>36.35</v>
      </c>
      <c r="F72" s="24">
        <v>0</v>
      </c>
      <c r="G72" s="25">
        <f t="shared" si="39"/>
        <v>48.983333333333327</v>
      </c>
      <c r="H72" s="26">
        <v>3</v>
      </c>
      <c r="I72" s="27">
        <v>21</v>
      </c>
      <c r="J72" s="25">
        <f t="shared" si="40"/>
        <v>1028.6499999999999</v>
      </c>
      <c r="K72" s="28">
        <f t="shared" si="41"/>
        <v>63</v>
      </c>
      <c r="L72" s="29" t="s">
        <v>35</v>
      </c>
      <c r="M72" s="29" t="s">
        <v>36</v>
      </c>
      <c r="N72" s="29" t="s">
        <v>39</v>
      </c>
    </row>
    <row r="73" spans="1:14" x14ac:dyDescent="0.25">
      <c r="A73" s="19" t="s">
        <v>121</v>
      </c>
      <c r="B73" s="20" t="s">
        <v>117</v>
      </c>
      <c r="C73" s="21">
        <v>63.2</v>
      </c>
      <c r="D73" s="22">
        <v>47.4</v>
      </c>
      <c r="E73" s="23">
        <v>36.35</v>
      </c>
      <c r="F73" s="24">
        <v>0</v>
      </c>
      <c r="G73" s="25">
        <f t="shared" si="39"/>
        <v>48.983333333333327</v>
      </c>
      <c r="H73" s="26">
        <v>3</v>
      </c>
      <c r="I73" s="27">
        <v>22</v>
      </c>
      <c r="J73" s="25">
        <f t="shared" si="40"/>
        <v>1077.6333333333332</v>
      </c>
      <c r="K73" s="28">
        <f t="shared" si="41"/>
        <v>66</v>
      </c>
      <c r="L73" s="29" t="s">
        <v>35</v>
      </c>
      <c r="M73" s="29" t="s">
        <v>36</v>
      </c>
      <c r="N73" s="29" t="s">
        <v>39</v>
      </c>
    </row>
    <row r="74" spans="1:14" x14ac:dyDescent="0.25">
      <c r="A74" s="19" t="s">
        <v>122</v>
      </c>
      <c r="B74" s="20" t="s">
        <v>123</v>
      </c>
      <c r="C74" s="21"/>
      <c r="D74" s="22"/>
      <c r="E74" s="23"/>
      <c r="F74" s="24">
        <v>1</v>
      </c>
      <c r="G74" s="25">
        <v>0</v>
      </c>
      <c r="H74" s="26">
        <v>3</v>
      </c>
      <c r="I74" s="27">
        <v>23</v>
      </c>
      <c r="J74" s="25">
        <f t="shared" si="40"/>
        <v>0</v>
      </c>
      <c r="K74" s="28">
        <f t="shared" si="41"/>
        <v>69</v>
      </c>
      <c r="L74" s="29" t="s">
        <v>35</v>
      </c>
      <c r="M74" s="29" t="s">
        <v>36</v>
      </c>
      <c r="N74" s="29" t="s">
        <v>39</v>
      </c>
    </row>
    <row r="75" spans="1:14" x14ac:dyDescent="0.25">
      <c r="A75" s="19" t="s">
        <v>124</v>
      </c>
      <c r="B75" s="20" t="s">
        <v>125</v>
      </c>
      <c r="C75" s="21">
        <v>200</v>
      </c>
      <c r="D75" s="22">
        <v>150</v>
      </c>
      <c r="E75" s="23">
        <v>115</v>
      </c>
      <c r="F75" s="24">
        <v>0</v>
      </c>
      <c r="G75" s="25">
        <f t="shared" si="39"/>
        <v>155</v>
      </c>
      <c r="H75" s="26">
        <v>3</v>
      </c>
      <c r="I75" s="27">
        <v>30</v>
      </c>
      <c r="J75" s="25">
        <f t="shared" ref="J75:J79" si="42">$I75*$G75</f>
        <v>4650</v>
      </c>
      <c r="K75" s="28">
        <f t="shared" ref="K75:K79" si="43">$I75*$H75</f>
        <v>90</v>
      </c>
      <c r="L75" s="29" t="s">
        <v>35</v>
      </c>
      <c r="M75" s="29" t="s">
        <v>36</v>
      </c>
      <c r="N75" s="29" t="s">
        <v>39</v>
      </c>
    </row>
    <row r="76" spans="1:14" x14ac:dyDescent="0.25">
      <c r="A76" s="19" t="s">
        <v>126</v>
      </c>
      <c r="B76" s="20" t="s">
        <v>125</v>
      </c>
      <c r="C76" s="21">
        <v>200</v>
      </c>
      <c r="D76" s="22">
        <v>150</v>
      </c>
      <c r="E76" s="23">
        <v>115</v>
      </c>
      <c r="F76" s="24">
        <v>0</v>
      </c>
      <c r="G76" s="25">
        <f t="shared" si="39"/>
        <v>155</v>
      </c>
      <c r="H76" s="26">
        <v>3</v>
      </c>
      <c r="I76" s="27">
        <v>30</v>
      </c>
      <c r="J76" s="25">
        <f t="shared" si="42"/>
        <v>4650</v>
      </c>
      <c r="K76" s="28">
        <f t="shared" si="43"/>
        <v>90</v>
      </c>
      <c r="L76" s="29" t="s">
        <v>35</v>
      </c>
      <c r="M76" s="29" t="s">
        <v>36</v>
      </c>
      <c r="N76" s="29" t="s">
        <v>39</v>
      </c>
    </row>
    <row r="77" spans="1:14" x14ac:dyDescent="0.25">
      <c r="A77" s="19" t="s">
        <v>127</v>
      </c>
      <c r="B77" s="20" t="s">
        <v>125</v>
      </c>
      <c r="C77" s="21">
        <v>200</v>
      </c>
      <c r="D77" s="22">
        <v>150</v>
      </c>
      <c r="E77" s="23">
        <v>115</v>
      </c>
      <c r="F77" s="24">
        <v>0</v>
      </c>
      <c r="G77" s="25">
        <f t="shared" si="39"/>
        <v>155</v>
      </c>
      <c r="H77" s="26">
        <v>3</v>
      </c>
      <c r="I77" s="27">
        <v>30</v>
      </c>
      <c r="J77" s="25">
        <f t="shared" si="42"/>
        <v>4650</v>
      </c>
      <c r="K77" s="28">
        <f t="shared" si="43"/>
        <v>90</v>
      </c>
      <c r="L77" s="29" t="s">
        <v>35</v>
      </c>
      <c r="M77" s="29" t="s">
        <v>36</v>
      </c>
      <c r="N77" s="29" t="s">
        <v>39</v>
      </c>
    </row>
    <row r="78" spans="1:14" x14ac:dyDescent="0.25">
      <c r="A78" s="19" t="s">
        <v>128</v>
      </c>
      <c r="B78" s="20" t="s">
        <v>125</v>
      </c>
      <c r="C78" s="21">
        <v>200</v>
      </c>
      <c r="D78" s="22">
        <v>150</v>
      </c>
      <c r="E78" s="23">
        <v>115</v>
      </c>
      <c r="F78" s="24">
        <v>0</v>
      </c>
      <c r="G78" s="25">
        <f t="shared" si="39"/>
        <v>155</v>
      </c>
      <c r="H78" s="26">
        <v>3</v>
      </c>
      <c r="I78" s="27">
        <v>30</v>
      </c>
      <c r="J78" s="25">
        <f t="shared" si="42"/>
        <v>4650</v>
      </c>
      <c r="K78" s="28">
        <f t="shared" si="43"/>
        <v>90</v>
      </c>
      <c r="L78" s="29" t="s">
        <v>35</v>
      </c>
      <c r="M78" s="29" t="s">
        <v>36</v>
      </c>
      <c r="N78" s="29" t="s">
        <v>39</v>
      </c>
    </row>
    <row r="79" spans="1:14" x14ac:dyDescent="0.25">
      <c r="A79" s="19" t="s">
        <v>129</v>
      </c>
      <c r="B79" s="20" t="s">
        <v>130</v>
      </c>
      <c r="C79" s="21">
        <v>143.44999999999999</v>
      </c>
      <c r="D79" s="22">
        <v>107.575</v>
      </c>
      <c r="E79" s="23"/>
      <c r="F79" s="24">
        <v>0</v>
      </c>
      <c r="G79" s="25">
        <f t="shared" ref="G79" si="44">AVERAGE(C79:E79)*(1-F79)</f>
        <v>125.51249999999999</v>
      </c>
      <c r="H79" s="26">
        <v>3</v>
      </c>
      <c r="I79" s="27">
        <v>309</v>
      </c>
      <c r="J79" s="25">
        <f t="shared" si="42"/>
        <v>38783.362499999996</v>
      </c>
      <c r="K79" s="28">
        <f t="shared" si="43"/>
        <v>927</v>
      </c>
      <c r="L79" s="29" t="s">
        <v>35</v>
      </c>
      <c r="M79" s="29" t="s">
        <v>36</v>
      </c>
      <c r="N79" s="29" t="s">
        <v>39</v>
      </c>
    </row>
    <row r="80" spans="1:14" x14ac:dyDescent="0.25">
      <c r="A80" s="19" t="s">
        <v>131</v>
      </c>
      <c r="B80" s="20" t="s">
        <v>132</v>
      </c>
      <c r="C80" s="21">
        <v>91.35</v>
      </c>
      <c r="D80" s="22">
        <v>68.5</v>
      </c>
      <c r="E80" s="23">
        <v>60.274999999999999</v>
      </c>
      <c r="F80" s="24">
        <v>0</v>
      </c>
      <c r="G80" s="25">
        <f t="shared" ref="G80:G85" si="45">AVERAGE(C80:E80)*(1-F80)</f>
        <v>73.375</v>
      </c>
      <c r="H80" s="26">
        <v>3</v>
      </c>
      <c r="I80" s="27">
        <v>24</v>
      </c>
      <c r="J80" s="25">
        <f t="shared" ref="J80:J81" si="46">$I80*$G80</f>
        <v>1761</v>
      </c>
      <c r="K80" s="28">
        <f t="shared" ref="K80:K81" si="47">$I80*$H80</f>
        <v>72</v>
      </c>
      <c r="L80" s="29" t="s">
        <v>35</v>
      </c>
      <c r="M80" s="29" t="s">
        <v>36</v>
      </c>
      <c r="N80" s="29" t="s">
        <v>39</v>
      </c>
    </row>
    <row r="81" spans="1:14" x14ac:dyDescent="0.25">
      <c r="A81" s="19" t="s">
        <v>133</v>
      </c>
      <c r="B81" s="20" t="s">
        <v>117</v>
      </c>
      <c r="C81" s="21">
        <v>63.2</v>
      </c>
      <c r="D81" s="22">
        <v>47.4</v>
      </c>
      <c r="E81" s="23">
        <v>36.35</v>
      </c>
      <c r="F81" s="24">
        <v>0</v>
      </c>
      <c r="G81" s="25">
        <f t="shared" si="45"/>
        <v>48.983333333333327</v>
      </c>
      <c r="H81" s="26">
        <v>3</v>
      </c>
      <c r="I81" s="27">
        <v>21</v>
      </c>
      <c r="J81" s="25">
        <f t="shared" si="46"/>
        <v>1028.6499999999999</v>
      </c>
      <c r="K81" s="28">
        <f t="shared" si="47"/>
        <v>63</v>
      </c>
      <c r="L81" s="29" t="s">
        <v>35</v>
      </c>
      <c r="M81" s="29" t="s">
        <v>36</v>
      </c>
      <c r="N81" s="29" t="s">
        <v>39</v>
      </c>
    </row>
    <row r="82" spans="1:14" x14ac:dyDescent="0.25">
      <c r="A82" s="19" t="s">
        <v>134</v>
      </c>
      <c r="B82" s="20" t="s">
        <v>125</v>
      </c>
      <c r="C82" s="21">
        <v>200</v>
      </c>
      <c r="D82" s="22">
        <v>150</v>
      </c>
      <c r="E82" s="23">
        <v>115</v>
      </c>
      <c r="F82" s="24">
        <v>0</v>
      </c>
      <c r="G82" s="25">
        <f t="shared" si="45"/>
        <v>155</v>
      </c>
      <c r="H82" s="26">
        <v>3</v>
      </c>
      <c r="I82" s="27">
        <v>30</v>
      </c>
      <c r="J82" s="25">
        <f t="shared" ref="J82:J85" si="48">$I82*$G82</f>
        <v>4650</v>
      </c>
      <c r="K82" s="28">
        <f t="shared" ref="K82:K85" si="49">$I82*$H82</f>
        <v>90</v>
      </c>
      <c r="L82" s="29" t="s">
        <v>35</v>
      </c>
      <c r="M82" s="29" t="s">
        <v>36</v>
      </c>
      <c r="N82" s="29" t="s">
        <v>39</v>
      </c>
    </row>
    <row r="83" spans="1:14" x14ac:dyDescent="0.25">
      <c r="A83" s="19" t="s">
        <v>135</v>
      </c>
      <c r="B83" s="20" t="s">
        <v>123</v>
      </c>
      <c r="C83" s="21"/>
      <c r="D83" s="22"/>
      <c r="E83" s="23"/>
      <c r="F83" s="24">
        <v>1</v>
      </c>
      <c r="G83" s="25">
        <v>0</v>
      </c>
      <c r="H83" s="26">
        <v>3</v>
      </c>
      <c r="I83" s="27">
        <v>19</v>
      </c>
      <c r="J83" s="25">
        <f t="shared" si="48"/>
        <v>0</v>
      </c>
      <c r="K83" s="28">
        <f t="shared" si="49"/>
        <v>57</v>
      </c>
      <c r="L83" s="29" t="s">
        <v>35</v>
      </c>
      <c r="M83" s="29" t="s">
        <v>36</v>
      </c>
      <c r="N83" s="29" t="s">
        <v>39</v>
      </c>
    </row>
    <row r="84" spans="1:14" x14ac:dyDescent="0.25">
      <c r="A84" s="19" t="s">
        <v>136</v>
      </c>
      <c r="B84" s="20" t="s">
        <v>113</v>
      </c>
      <c r="C84" s="21">
        <v>24.95</v>
      </c>
      <c r="D84" s="22">
        <v>18.7</v>
      </c>
      <c r="E84" s="23">
        <v>16.225000000000001</v>
      </c>
      <c r="F84" s="24">
        <v>0</v>
      </c>
      <c r="G84" s="25">
        <f t="shared" si="45"/>
        <v>19.958333333333332</v>
      </c>
      <c r="H84" s="26">
        <v>3</v>
      </c>
      <c r="I84" s="27">
        <v>30</v>
      </c>
      <c r="J84" s="25">
        <f t="shared" si="48"/>
        <v>598.75</v>
      </c>
      <c r="K84" s="28">
        <f t="shared" si="49"/>
        <v>90</v>
      </c>
      <c r="L84" s="29" t="s">
        <v>35</v>
      </c>
      <c r="M84" s="29" t="s">
        <v>36</v>
      </c>
      <c r="N84" s="29" t="s">
        <v>39</v>
      </c>
    </row>
    <row r="85" spans="1:14" x14ac:dyDescent="0.25">
      <c r="A85" s="19" t="s">
        <v>137</v>
      </c>
      <c r="B85" s="20" t="s">
        <v>113</v>
      </c>
      <c r="C85" s="21">
        <v>24.95</v>
      </c>
      <c r="D85" s="22">
        <v>18.7</v>
      </c>
      <c r="E85" s="23">
        <v>16.225000000000001</v>
      </c>
      <c r="F85" s="24">
        <v>0</v>
      </c>
      <c r="G85" s="25">
        <f t="shared" si="45"/>
        <v>19.958333333333332</v>
      </c>
      <c r="H85" s="26">
        <v>3</v>
      </c>
      <c r="I85" s="27">
        <v>30</v>
      </c>
      <c r="J85" s="25">
        <f t="shared" si="48"/>
        <v>598.75</v>
      </c>
      <c r="K85" s="28">
        <f t="shared" si="49"/>
        <v>90</v>
      </c>
      <c r="L85" s="29" t="s">
        <v>35</v>
      </c>
      <c r="M85" s="29" t="s">
        <v>36</v>
      </c>
      <c r="N85" s="29" t="s">
        <v>39</v>
      </c>
    </row>
    <row r="86" spans="1:14" x14ac:dyDescent="0.25">
      <c r="A86" s="19" t="s">
        <v>138</v>
      </c>
      <c r="B86" s="20" t="s">
        <v>139</v>
      </c>
      <c r="C86" s="21"/>
      <c r="D86" s="22"/>
      <c r="E86" s="23"/>
      <c r="F86" s="24">
        <v>1</v>
      </c>
      <c r="G86" s="25">
        <v>0</v>
      </c>
      <c r="H86" s="26">
        <v>3</v>
      </c>
      <c r="I86" s="27">
        <v>24</v>
      </c>
      <c r="J86" s="25">
        <f t="shared" ref="J86:J89" si="50">$I86*$G86</f>
        <v>0</v>
      </c>
      <c r="K86" s="28">
        <f t="shared" ref="K86:K89" si="51">$I86*$H86</f>
        <v>72</v>
      </c>
      <c r="L86" s="29" t="s">
        <v>35</v>
      </c>
      <c r="M86" s="29" t="s">
        <v>36</v>
      </c>
      <c r="N86" s="29" t="s">
        <v>39</v>
      </c>
    </row>
    <row r="87" spans="1:14" x14ac:dyDescent="0.25">
      <c r="A87" s="19" t="s">
        <v>140</v>
      </c>
      <c r="B87" s="20" t="s">
        <v>113</v>
      </c>
      <c r="C87" s="21">
        <v>15</v>
      </c>
      <c r="D87" s="22">
        <v>11.25</v>
      </c>
      <c r="E87" s="23">
        <v>8.625</v>
      </c>
      <c r="F87" s="30">
        <v>0</v>
      </c>
      <c r="G87" s="25">
        <f t="shared" ref="G87:G89" si="52">AVERAGE(C87:E87)*(1-F87)</f>
        <v>11.625</v>
      </c>
      <c r="H87" s="26">
        <v>3</v>
      </c>
      <c r="I87" s="27">
        <v>60</v>
      </c>
      <c r="J87" s="25">
        <f t="shared" si="50"/>
        <v>697.5</v>
      </c>
      <c r="K87" s="28">
        <f t="shared" si="51"/>
        <v>180</v>
      </c>
      <c r="L87" s="29" t="s">
        <v>35</v>
      </c>
      <c r="M87" s="29" t="s">
        <v>36</v>
      </c>
      <c r="N87" s="29" t="s">
        <v>39</v>
      </c>
    </row>
    <row r="88" spans="1:14" x14ac:dyDescent="0.25">
      <c r="A88" s="19" t="s">
        <v>141</v>
      </c>
      <c r="B88" s="20" t="s">
        <v>113</v>
      </c>
      <c r="C88" s="21"/>
      <c r="D88" s="22"/>
      <c r="E88" s="23"/>
      <c r="F88" s="24">
        <v>1</v>
      </c>
      <c r="G88" s="25">
        <v>0</v>
      </c>
      <c r="H88" s="26">
        <v>3</v>
      </c>
      <c r="I88" s="27">
        <v>30</v>
      </c>
      <c r="J88" s="25">
        <f t="shared" si="50"/>
        <v>0</v>
      </c>
      <c r="K88" s="28">
        <f t="shared" si="51"/>
        <v>90</v>
      </c>
      <c r="L88" s="29" t="s">
        <v>35</v>
      </c>
      <c r="M88" s="29" t="s">
        <v>36</v>
      </c>
      <c r="N88" s="29" t="s">
        <v>39</v>
      </c>
    </row>
    <row r="89" spans="1:14" x14ac:dyDescent="0.25">
      <c r="A89" s="19" t="s">
        <v>142</v>
      </c>
      <c r="B89" s="20" t="s">
        <v>113</v>
      </c>
      <c r="C89" s="21">
        <v>92.474999999999994</v>
      </c>
      <c r="D89" s="22">
        <v>69.349999999999994</v>
      </c>
      <c r="E89" s="23">
        <v>57.05</v>
      </c>
      <c r="F89" s="30">
        <v>0</v>
      </c>
      <c r="G89" s="25">
        <f t="shared" si="52"/>
        <v>72.958333333333329</v>
      </c>
      <c r="H89" s="26">
        <v>3</v>
      </c>
      <c r="I89" s="27">
        <v>28</v>
      </c>
      <c r="J89" s="25">
        <f t="shared" si="50"/>
        <v>2042.8333333333333</v>
      </c>
      <c r="K89" s="28">
        <f t="shared" si="51"/>
        <v>84</v>
      </c>
      <c r="L89" s="29" t="s">
        <v>35</v>
      </c>
      <c r="M89" s="29" t="s">
        <v>36</v>
      </c>
      <c r="N89" s="29" t="s">
        <v>39</v>
      </c>
    </row>
    <row r="90" spans="1:14" x14ac:dyDescent="0.25">
      <c r="A90" s="19" t="s">
        <v>143</v>
      </c>
      <c r="B90" s="20" t="s">
        <v>144</v>
      </c>
      <c r="C90" s="21"/>
      <c r="D90" s="22"/>
      <c r="E90" s="23"/>
      <c r="F90" s="24">
        <v>1</v>
      </c>
      <c r="G90" s="25">
        <v>0</v>
      </c>
      <c r="H90" s="26">
        <v>3</v>
      </c>
      <c r="I90" s="27">
        <v>30</v>
      </c>
      <c r="J90" s="25">
        <f t="shared" ref="J90" si="53">$I90*$G90</f>
        <v>0</v>
      </c>
      <c r="K90" s="28">
        <f t="shared" ref="K90" si="54">$I90*$H90</f>
        <v>90</v>
      </c>
      <c r="L90" s="29" t="s">
        <v>35</v>
      </c>
      <c r="M90" s="29" t="s">
        <v>36</v>
      </c>
      <c r="N90" s="29" t="s">
        <v>39</v>
      </c>
    </row>
    <row r="91" spans="1:14" x14ac:dyDescent="0.25">
      <c r="A91" s="19" t="s">
        <v>145</v>
      </c>
      <c r="B91" s="20" t="s">
        <v>113</v>
      </c>
      <c r="C91" s="21">
        <v>36.950000000000003</v>
      </c>
      <c r="D91" s="22">
        <v>27.7</v>
      </c>
      <c r="E91" s="23">
        <v>21.25</v>
      </c>
      <c r="F91" s="24">
        <v>0</v>
      </c>
      <c r="G91" s="25">
        <f t="shared" ref="G91" si="55">AVERAGE(C91:E91)*(1-F91)</f>
        <v>28.633333333333336</v>
      </c>
      <c r="H91" s="26">
        <v>3</v>
      </c>
      <c r="I91" s="27">
        <v>32</v>
      </c>
      <c r="J91" s="25">
        <f t="shared" ref="J91" si="56">$I91*$G91</f>
        <v>916.26666666666677</v>
      </c>
      <c r="K91" s="28">
        <f t="shared" ref="K91" si="57">$I91*$H91</f>
        <v>96</v>
      </c>
      <c r="L91" s="29" t="s">
        <v>35</v>
      </c>
      <c r="M91" s="29" t="s">
        <v>36</v>
      </c>
      <c r="N91" s="29" t="s">
        <v>39</v>
      </c>
    </row>
    <row r="92" spans="1:14" x14ac:dyDescent="0.25">
      <c r="G92" s="33"/>
      <c r="H92" s="33"/>
      <c r="I92" s="34" t="s">
        <v>146</v>
      </c>
      <c r="J92" s="35">
        <f>SUM(J8:J91)</f>
        <v>250360.64999999997</v>
      </c>
      <c r="K92" s="36">
        <f>SUM(K8:K91)</f>
        <v>7863</v>
      </c>
    </row>
    <row r="94" spans="1:14" x14ac:dyDescent="0.25">
      <c r="I94" s="37" t="s">
        <v>147</v>
      </c>
      <c r="J94" s="37"/>
      <c r="K94" s="38">
        <f>J92/K92</f>
        <v>31.840347195726817</v>
      </c>
    </row>
    <row r="95" spans="1:14" ht="15.75" thickBot="1" x14ac:dyDescent="0.3">
      <c r="I95" s="39"/>
      <c r="J95" s="39"/>
      <c r="K95" s="39"/>
    </row>
    <row r="96" spans="1:14" ht="19.5" thickBot="1" x14ac:dyDescent="0.3">
      <c r="A96" s="59" t="s">
        <v>148</v>
      </c>
      <c r="B96" s="60"/>
      <c r="C96" s="60"/>
      <c r="D96" s="60"/>
      <c r="E96" s="61"/>
      <c r="I96" s="39"/>
      <c r="J96" s="39"/>
    </row>
    <row r="97" spans="1:11" x14ac:dyDescent="0.25">
      <c r="A97" s="40" t="s">
        <v>149</v>
      </c>
    </row>
    <row r="98" spans="1:11" ht="17.25" x14ac:dyDescent="0.3">
      <c r="A98" s="62" t="s">
        <v>150</v>
      </c>
      <c r="B98" s="41" t="s">
        <v>151</v>
      </c>
      <c r="C98" s="42">
        <f>'[1]Fall 2016'!C3966</f>
        <v>33.773314294429532</v>
      </c>
    </row>
    <row r="99" spans="1:11" ht="17.25" x14ac:dyDescent="0.3">
      <c r="A99" s="62"/>
      <c r="B99" s="41" t="s">
        <v>152</v>
      </c>
      <c r="C99" s="42">
        <f>K94</f>
        <v>31.840347195726817</v>
      </c>
    </row>
    <row r="100" spans="1:11" ht="17.25" x14ac:dyDescent="0.3">
      <c r="A100" s="62"/>
      <c r="B100" s="41" t="s">
        <v>153</v>
      </c>
      <c r="C100" s="43">
        <f>(C99-C98)/C98</f>
        <v>-5.7233562624368572E-2</v>
      </c>
    </row>
    <row r="101" spans="1:11" ht="17.25" x14ac:dyDescent="0.3">
      <c r="B101" s="44"/>
      <c r="C101" s="44"/>
    </row>
    <row r="102" spans="1:11" ht="17.25" x14ac:dyDescent="0.25">
      <c r="A102" s="45"/>
      <c r="B102" s="46" t="s">
        <v>154</v>
      </c>
      <c r="C102" s="47">
        <v>41.67</v>
      </c>
      <c r="D102" s="31"/>
      <c r="E102" s="31"/>
      <c r="F102" s="31"/>
      <c r="G102" s="31"/>
      <c r="H102" s="31"/>
      <c r="I102" s="31"/>
      <c r="J102" s="31"/>
      <c r="K102" s="31"/>
    </row>
    <row r="103" spans="1:11" ht="52.5" thickBot="1" x14ac:dyDescent="0.3">
      <c r="B103" s="48" t="s">
        <v>155</v>
      </c>
      <c r="C103" s="49">
        <f>C102*C100</f>
        <v>-2.3849225545574386</v>
      </c>
    </row>
    <row r="104" spans="1:11" ht="35.25" thickBot="1" x14ac:dyDescent="0.3">
      <c r="B104" s="50" t="s">
        <v>156</v>
      </c>
      <c r="C104" s="51">
        <f>C102+C103</f>
        <v>39.28507744544256</v>
      </c>
    </row>
  </sheetData>
  <autoFilter ref="A7:N92"/>
  <mergeCells count="6">
    <mergeCell ref="A98:A100"/>
    <mergeCell ref="A1:K1"/>
    <mergeCell ref="A2:K2"/>
    <mergeCell ref="A4:F4"/>
    <mergeCell ref="H4:K4"/>
    <mergeCell ref="A96:E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 2017 (SPE)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2018-09-18T18:41:05Z</dcterms:created>
  <dcterms:modified xsi:type="dcterms:W3CDTF">2018-09-18T19:36:45Z</dcterms:modified>
</cp:coreProperties>
</file>